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covgov-my.sharepoint.com/personal/denise_sandlin_dhrm_virginia_gov/Documents/Documents/GASB/FY 23/Website Posting/"/>
    </mc:Choice>
  </mc:AlternateContent>
  <xr:revisionPtr revIDLastSave="14" documentId="14_{554A0742-F521-487F-9A64-7918FAF27E70}" xr6:coauthVersionLast="47" xr6:coauthVersionMax="47" xr10:uidLastSave="{0048447C-3AC7-4521-A3C1-F5043E1A0047}"/>
  <workbookProtection workbookAlgorithmName="SHA-512" workbookHashValue="5xkeuT9CAe3mrpGsVFVEbRliQnJ+nu+pzm4yaAPktmaqTT0RS0L4ntGmu2k6TEVwtO0WexIBKOvzfyXHLiZyhw==" workbookSaltValue="eki36+DHcIYJuyDuyzRcZw==" workbookSpinCount="100000" lockStructure="1"/>
  <bookViews>
    <workbookView xWindow="-120" yWindow="-120" windowWidth="29040" windowHeight="15720" tabRatio="592" firstSheet="6" activeTab="9" xr2:uid="{34EE3CAF-D518-4E5D-B3AF-6EAAD397B2DC}"/>
  </bookViews>
  <sheets>
    <sheet name="JE Template" sheetId="8" r:id="rId1"/>
    <sheet name="A Employer Allocation - No 158" sheetId="1" r:id="rId2"/>
    <sheet name="B OPEB Expense" sheetId="2" r:id="rId3"/>
    <sheet name="C Liability Recon" sheetId="3" r:id="rId4"/>
    <sheet name="D Net Liab Recon" sheetId="4" r:id="rId5"/>
    <sheet name="E Deferred InOutFlows" sheetId="5" r:id="rId6"/>
    <sheet name="F Schedule of Def InOut" sheetId="6" r:id="rId7"/>
    <sheet name="G Proportionate Share" sheetId="7" r:id="rId8"/>
    <sheet name="H Schedule of Benefit Pmt" sheetId="12" r:id="rId9"/>
    <sheet name="I PY Deferred INOUT FLOWS" sheetId="10" r:id="rId10"/>
  </sheets>
  <definedNames>
    <definedName name="_xlnm.Print_Area" localSheetId="1">'A Employer Allocation - No 158'!$A$6:$V$320</definedName>
    <definedName name="_xlnm.Print_Area" localSheetId="8">'H Schedule of Benefit Pmt'!$A$5:$E$321</definedName>
    <definedName name="_xlnm.Print_Titles" localSheetId="1">'A Employer Allocation - No 158'!$2:$5</definedName>
    <definedName name="_xlnm.Print_Titles" localSheetId="2">'B OPEB Expense'!$B:$C,'B OPEB Expense'!$1:$3</definedName>
    <definedName name="_xlnm.Print_Titles" localSheetId="3">'C Liability Recon'!$A:$B,'C Liability Recon'!$1:$4</definedName>
    <definedName name="_xlnm.Print_Titles" localSheetId="4">'D Net Liab Recon'!$A:$B,'D Net Liab Recon'!$1:$4</definedName>
    <definedName name="_xlnm.Print_Titles" localSheetId="5">'E Deferred InOutFlows'!$A:$B,'E Deferred InOutFlows'!$1:$12</definedName>
    <definedName name="_xlnm.Print_Titles" localSheetId="6">'F Schedule of Def InOut'!$A:$B,'F Schedule of Def InOut'!$1:$3</definedName>
    <definedName name="_xlnm.Print_Titles" localSheetId="7">'G Proportionate Share'!$A:$B,'G Proportionate Share'!$1:$6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99" i="12" l="1"/>
  <c r="G75" i="12" l="1"/>
  <c r="G83" i="12"/>
  <c r="G147" i="12"/>
  <c r="G211" i="12"/>
  <c r="G275" i="12"/>
  <c r="G279" i="12"/>
  <c r="G293" i="12"/>
  <c r="G294" i="12"/>
  <c r="G7" i="12"/>
  <c r="E6" i="12"/>
  <c r="G6" i="12" s="1"/>
  <c r="E7" i="12"/>
  <c r="E8" i="12"/>
  <c r="G8" i="12" s="1"/>
  <c r="E9" i="12"/>
  <c r="G9" i="12" s="1"/>
  <c r="E10" i="12"/>
  <c r="G10" i="12" s="1"/>
  <c r="E12" i="12"/>
  <c r="G12" i="12" s="1"/>
  <c r="E13" i="12"/>
  <c r="G13" i="12" s="1"/>
  <c r="E14" i="12"/>
  <c r="G14" i="12" s="1"/>
  <c r="E15" i="12"/>
  <c r="G15" i="12" s="1"/>
  <c r="E16" i="12"/>
  <c r="G16" i="12" s="1"/>
  <c r="E17" i="12"/>
  <c r="G17" i="12" s="1"/>
  <c r="E18" i="12"/>
  <c r="G18" i="12" s="1"/>
  <c r="E19" i="12"/>
  <c r="G19" i="12" s="1"/>
  <c r="E20" i="12"/>
  <c r="G20" i="12" s="1"/>
  <c r="E21" i="12"/>
  <c r="G21" i="12" s="1"/>
  <c r="E22" i="12"/>
  <c r="G22" i="12" s="1"/>
  <c r="E23" i="12"/>
  <c r="G23" i="12" s="1"/>
  <c r="E24" i="12"/>
  <c r="G24" i="12" s="1"/>
  <c r="E25" i="12"/>
  <c r="G25" i="12" s="1"/>
  <c r="E26" i="12"/>
  <c r="G26" i="12" s="1"/>
  <c r="E27" i="12"/>
  <c r="G27" i="12" s="1"/>
  <c r="E28" i="12"/>
  <c r="G28" i="12" s="1"/>
  <c r="E29" i="12"/>
  <c r="G29" i="12" s="1"/>
  <c r="E30" i="12"/>
  <c r="G30" i="12" s="1"/>
  <c r="E31" i="12"/>
  <c r="G31" i="12" s="1"/>
  <c r="E32" i="12"/>
  <c r="G32" i="12" s="1"/>
  <c r="E33" i="12"/>
  <c r="G33" i="12" s="1"/>
  <c r="E34" i="12"/>
  <c r="G34" i="12" s="1"/>
  <c r="E35" i="12"/>
  <c r="G35" i="12" s="1"/>
  <c r="E36" i="12"/>
  <c r="G36" i="12" s="1"/>
  <c r="E37" i="12"/>
  <c r="G37" i="12" s="1"/>
  <c r="E38" i="12"/>
  <c r="G38" i="12" s="1"/>
  <c r="E39" i="12"/>
  <c r="G39" i="12" s="1"/>
  <c r="E40" i="12"/>
  <c r="G40" i="12" s="1"/>
  <c r="E41" i="12"/>
  <c r="G41" i="12" s="1"/>
  <c r="E42" i="12"/>
  <c r="G42" i="12" s="1"/>
  <c r="E43" i="12"/>
  <c r="G43" i="12" s="1"/>
  <c r="E44" i="12"/>
  <c r="G44" i="12" s="1"/>
  <c r="E45" i="12"/>
  <c r="G45" i="12" s="1"/>
  <c r="E46" i="12"/>
  <c r="G46" i="12" s="1"/>
  <c r="E47" i="12"/>
  <c r="G47" i="12" s="1"/>
  <c r="E48" i="12"/>
  <c r="G48" i="12" s="1"/>
  <c r="E49" i="12"/>
  <c r="G49" i="12" s="1"/>
  <c r="E50" i="12"/>
  <c r="G50" i="12" s="1"/>
  <c r="E51" i="12"/>
  <c r="G51" i="12" s="1"/>
  <c r="E52" i="12"/>
  <c r="G52" i="12" s="1"/>
  <c r="E53" i="12"/>
  <c r="G53" i="12" s="1"/>
  <c r="E54" i="12"/>
  <c r="G54" i="12" s="1"/>
  <c r="E55" i="12"/>
  <c r="G55" i="12" s="1"/>
  <c r="E56" i="12"/>
  <c r="G56" i="12" s="1"/>
  <c r="E57" i="12"/>
  <c r="G57" i="12" s="1"/>
  <c r="E58" i="12"/>
  <c r="G58" i="12" s="1"/>
  <c r="E59" i="12"/>
  <c r="G59" i="12" s="1"/>
  <c r="E60" i="12"/>
  <c r="G60" i="12" s="1"/>
  <c r="E61" i="12"/>
  <c r="G61" i="12" s="1"/>
  <c r="E62" i="12"/>
  <c r="G62" i="12" s="1"/>
  <c r="E63" i="12"/>
  <c r="G63" i="12" s="1"/>
  <c r="E64" i="12"/>
  <c r="G64" i="12" s="1"/>
  <c r="E65" i="12"/>
  <c r="G65" i="12" s="1"/>
  <c r="E66" i="12"/>
  <c r="G66" i="12" s="1"/>
  <c r="E67" i="12"/>
  <c r="G67" i="12" s="1"/>
  <c r="E68" i="12"/>
  <c r="G68" i="12" s="1"/>
  <c r="E69" i="12"/>
  <c r="G69" i="12" s="1"/>
  <c r="E70" i="12"/>
  <c r="G70" i="12" s="1"/>
  <c r="E71" i="12"/>
  <c r="G71" i="12" s="1"/>
  <c r="E72" i="12"/>
  <c r="G72" i="12" s="1"/>
  <c r="E73" i="12"/>
  <c r="G73" i="12" s="1"/>
  <c r="E74" i="12"/>
  <c r="G74" i="12" s="1"/>
  <c r="E75" i="12"/>
  <c r="E76" i="12"/>
  <c r="G76" i="12" s="1"/>
  <c r="E77" i="12"/>
  <c r="G77" i="12" s="1"/>
  <c r="E78" i="12"/>
  <c r="G78" i="12" s="1"/>
  <c r="E79" i="12"/>
  <c r="G79" i="12" s="1"/>
  <c r="E80" i="12"/>
  <c r="G80" i="12" s="1"/>
  <c r="E81" i="12"/>
  <c r="G81" i="12" s="1"/>
  <c r="E82" i="12"/>
  <c r="G82" i="12" s="1"/>
  <c r="E83" i="12"/>
  <c r="E84" i="12"/>
  <c r="G84" i="12" s="1"/>
  <c r="E85" i="12"/>
  <c r="G85" i="12" s="1"/>
  <c r="E86" i="12"/>
  <c r="G86" i="12" s="1"/>
  <c r="E87" i="12"/>
  <c r="G87" i="12" s="1"/>
  <c r="E88" i="12"/>
  <c r="G88" i="12" s="1"/>
  <c r="E89" i="12"/>
  <c r="G89" i="12" s="1"/>
  <c r="E90" i="12"/>
  <c r="G90" i="12" s="1"/>
  <c r="E91" i="12"/>
  <c r="G91" i="12" s="1"/>
  <c r="E92" i="12"/>
  <c r="G92" i="12" s="1"/>
  <c r="E93" i="12"/>
  <c r="G93" i="12" s="1"/>
  <c r="E94" i="12"/>
  <c r="G94" i="12" s="1"/>
  <c r="E95" i="12"/>
  <c r="G95" i="12" s="1"/>
  <c r="E96" i="12"/>
  <c r="G96" i="12" s="1"/>
  <c r="E97" i="12"/>
  <c r="G97" i="12" s="1"/>
  <c r="E98" i="12"/>
  <c r="G98" i="12" s="1"/>
  <c r="E99" i="12"/>
  <c r="G99" i="12" s="1"/>
  <c r="E100" i="12"/>
  <c r="G100" i="12" s="1"/>
  <c r="E101" i="12"/>
  <c r="G101" i="12" s="1"/>
  <c r="E102" i="12"/>
  <c r="G102" i="12" s="1"/>
  <c r="E103" i="12"/>
  <c r="G103" i="12" s="1"/>
  <c r="E104" i="12"/>
  <c r="G104" i="12" s="1"/>
  <c r="E105" i="12"/>
  <c r="G105" i="12" s="1"/>
  <c r="E106" i="12"/>
  <c r="G106" i="12" s="1"/>
  <c r="E107" i="12"/>
  <c r="G107" i="12" s="1"/>
  <c r="E108" i="12"/>
  <c r="G108" i="12" s="1"/>
  <c r="E109" i="12"/>
  <c r="G109" i="12" s="1"/>
  <c r="E110" i="12"/>
  <c r="G110" i="12" s="1"/>
  <c r="E111" i="12"/>
  <c r="G111" i="12" s="1"/>
  <c r="E112" i="12"/>
  <c r="G112" i="12" s="1"/>
  <c r="E113" i="12"/>
  <c r="G113" i="12" s="1"/>
  <c r="E114" i="12"/>
  <c r="G114" i="12" s="1"/>
  <c r="E115" i="12"/>
  <c r="G115" i="12" s="1"/>
  <c r="E116" i="12"/>
  <c r="G116" i="12" s="1"/>
  <c r="E117" i="12"/>
  <c r="G117" i="12" s="1"/>
  <c r="E118" i="12"/>
  <c r="G118" i="12" s="1"/>
  <c r="E119" i="12"/>
  <c r="G119" i="12" s="1"/>
  <c r="E120" i="12"/>
  <c r="G120" i="12" s="1"/>
  <c r="E121" i="12"/>
  <c r="G121" i="12" s="1"/>
  <c r="E122" i="12"/>
  <c r="G122" i="12" s="1"/>
  <c r="E123" i="12"/>
  <c r="G123" i="12" s="1"/>
  <c r="E124" i="12"/>
  <c r="G124" i="12" s="1"/>
  <c r="E125" i="12"/>
  <c r="G125" i="12" s="1"/>
  <c r="E126" i="12"/>
  <c r="G126" i="12" s="1"/>
  <c r="E127" i="12"/>
  <c r="G127" i="12" s="1"/>
  <c r="E128" i="12"/>
  <c r="G128" i="12" s="1"/>
  <c r="E129" i="12"/>
  <c r="G129" i="12" s="1"/>
  <c r="E130" i="12"/>
  <c r="G130" i="12" s="1"/>
  <c r="E131" i="12"/>
  <c r="G131" i="12" s="1"/>
  <c r="E132" i="12"/>
  <c r="G132" i="12" s="1"/>
  <c r="E133" i="12"/>
  <c r="G133" i="12" s="1"/>
  <c r="E134" i="12"/>
  <c r="G134" i="12" s="1"/>
  <c r="E135" i="12"/>
  <c r="G135" i="12" s="1"/>
  <c r="E136" i="12"/>
  <c r="G136" i="12" s="1"/>
  <c r="E137" i="12"/>
  <c r="G137" i="12" s="1"/>
  <c r="E138" i="12"/>
  <c r="G138" i="12" s="1"/>
  <c r="E139" i="12"/>
  <c r="G139" i="12" s="1"/>
  <c r="E140" i="12"/>
  <c r="G140" i="12" s="1"/>
  <c r="E141" i="12"/>
  <c r="G141" i="12" s="1"/>
  <c r="E142" i="12"/>
  <c r="G142" i="12" s="1"/>
  <c r="E143" i="12"/>
  <c r="G143" i="12" s="1"/>
  <c r="E144" i="12"/>
  <c r="G144" i="12" s="1"/>
  <c r="E145" i="12"/>
  <c r="G145" i="12" s="1"/>
  <c r="E146" i="12"/>
  <c r="G146" i="12" s="1"/>
  <c r="E147" i="12"/>
  <c r="E148" i="12"/>
  <c r="G148" i="12" s="1"/>
  <c r="E149" i="12"/>
  <c r="G149" i="12" s="1"/>
  <c r="E150" i="12"/>
  <c r="G150" i="12" s="1"/>
  <c r="E151" i="12"/>
  <c r="G151" i="12" s="1"/>
  <c r="E152" i="12"/>
  <c r="G152" i="12" s="1"/>
  <c r="E153" i="12"/>
  <c r="G153" i="12" s="1"/>
  <c r="E154" i="12"/>
  <c r="G154" i="12" s="1"/>
  <c r="E155" i="12"/>
  <c r="G155" i="12" s="1"/>
  <c r="E156" i="12"/>
  <c r="G156" i="12" s="1"/>
  <c r="E157" i="12"/>
  <c r="G157" i="12" s="1"/>
  <c r="E158" i="12"/>
  <c r="G158" i="12" s="1"/>
  <c r="E159" i="12"/>
  <c r="G159" i="12" s="1"/>
  <c r="E160" i="12"/>
  <c r="G160" i="12" s="1"/>
  <c r="E161" i="12"/>
  <c r="G161" i="12" s="1"/>
  <c r="E162" i="12"/>
  <c r="G162" i="12" s="1"/>
  <c r="E163" i="12"/>
  <c r="G163" i="12" s="1"/>
  <c r="E164" i="12"/>
  <c r="G164" i="12" s="1"/>
  <c r="E165" i="12"/>
  <c r="G165" i="12" s="1"/>
  <c r="E166" i="12"/>
  <c r="G166" i="12" s="1"/>
  <c r="E167" i="12"/>
  <c r="G167" i="12" s="1"/>
  <c r="E168" i="12"/>
  <c r="G168" i="12" s="1"/>
  <c r="E169" i="12"/>
  <c r="G169" i="12" s="1"/>
  <c r="E170" i="12"/>
  <c r="G170" i="12" s="1"/>
  <c r="E171" i="12"/>
  <c r="G171" i="12" s="1"/>
  <c r="E172" i="12"/>
  <c r="G172" i="12" s="1"/>
  <c r="E173" i="12"/>
  <c r="G173" i="12" s="1"/>
  <c r="E174" i="12"/>
  <c r="G174" i="12" s="1"/>
  <c r="E175" i="12"/>
  <c r="G175" i="12" s="1"/>
  <c r="E176" i="12"/>
  <c r="G176" i="12" s="1"/>
  <c r="E177" i="12"/>
  <c r="G177" i="12" s="1"/>
  <c r="E178" i="12"/>
  <c r="G178" i="12" s="1"/>
  <c r="E179" i="12"/>
  <c r="G179" i="12" s="1"/>
  <c r="E180" i="12"/>
  <c r="G180" i="12" s="1"/>
  <c r="E181" i="12"/>
  <c r="G181" i="12" s="1"/>
  <c r="E182" i="12"/>
  <c r="G182" i="12" s="1"/>
  <c r="E183" i="12"/>
  <c r="G183" i="12" s="1"/>
  <c r="E184" i="12"/>
  <c r="G184" i="12" s="1"/>
  <c r="E185" i="12"/>
  <c r="G185" i="12" s="1"/>
  <c r="E186" i="12"/>
  <c r="G186" i="12" s="1"/>
  <c r="E187" i="12"/>
  <c r="G187" i="12" s="1"/>
  <c r="E188" i="12"/>
  <c r="G188" i="12" s="1"/>
  <c r="E189" i="12"/>
  <c r="G189" i="12" s="1"/>
  <c r="E190" i="12"/>
  <c r="G190" i="12" s="1"/>
  <c r="E191" i="12"/>
  <c r="G191" i="12" s="1"/>
  <c r="E192" i="12"/>
  <c r="G192" i="12" s="1"/>
  <c r="E193" i="12"/>
  <c r="G193" i="12" s="1"/>
  <c r="E194" i="12"/>
  <c r="G194" i="12" s="1"/>
  <c r="E195" i="12"/>
  <c r="G195" i="12" s="1"/>
  <c r="E196" i="12"/>
  <c r="G196" i="12" s="1"/>
  <c r="E197" i="12"/>
  <c r="G197" i="12" s="1"/>
  <c r="E198" i="12"/>
  <c r="G198" i="12" s="1"/>
  <c r="E199" i="12"/>
  <c r="G199" i="12" s="1"/>
  <c r="E200" i="12"/>
  <c r="G200" i="12" s="1"/>
  <c r="E201" i="12"/>
  <c r="G201" i="12" s="1"/>
  <c r="E202" i="12"/>
  <c r="G202" i="12" s="1"/>
  <c r="E203" i="12"/>
  <c r="G203" i="12" s="1"/>
  <c r="E204" i="12"/>
  <c r="G204" i="12" s="1"/>
  <c r="E205" i="12"/>
  <c r="G205" i="12" s="1"/>
  <c r="E206" i="12"/>
  <c r="G206" i="12" s="1"/>
  <c r="E207" i="12"/>
  <c r="G207" i="12" s="1"/>
  <c r="E208" i="12"/>
  <c r="G208" i="12" s="1"/>
  <c r="E209" i="12"/>
  <c r="G209" i="12" s="1"/>
  <c r="E210" i="12"/>
  <c r="G210" i="12" s="1"/>
  <c r="E211" i="12"/>
  <c r="E212" i="12"/>
  <c r="G212" i="12" s="1"/>
  <c r="E213" i="12"/>
  <c r="G213" i="12" s="1"/>
  <c r="E214" i="12"/>
  <c r="G214" i="12" s="1"/>
  <c r="E215" i="12"/>
  <c r="G215" i="12" s="1"/>
  <c r="E216" i="12"/>
  <c r="G216" i="12" s="1"/>
  <c r="E217" i="12"/>
  <c r="G217" i="12" s="1"/>
  <c r="E218" i="12"/>
  <c r="G218" i="12" s="1"/>
  <c r="E219" i="12"/>
  <c r="G219" i="12" s="1"/>
  <c r="E220" i="12"/>
  <c r="G220" i="12" s="1"/>
  <c r="E221" i="12"/>
  <c r="G221" i="12" s="1"/>
  <c r="E222" i="12"/>
  <c r="G222" i="12" s="1"/>
  <c r="E223" i="12"/>
  <c r="G223" i="12" s="1"/>
  <c r="E224" i="12"/>
  <c r="G224" i="12" s="1"/>
  <c r="E225" i="12"/>
  <c r="G225" i="12" s="1"/>
  <c r="E226" i="12"/>
  <c r="G226" i="12" s="1"/>
  <c r="E227" i="12"/>
  <c r="G227" i="12" s="1"/>
  <c r="E228" i="12"/>
  <c r="G228" i="12" s="1"/>
  <c r="E229" i="12"/>
  <c r="G229" i="12" s="1"/>
  <c r="E230" i="12"/>
  <c r="G230" i="12" s="1"/>
  <c r="E231" i="12"/>
  <c r="G231" i="12" s="1"/>
  <c r="E232" i="12"/>
  <c r="G232" i="12" s="1"/>
  <c r="E233" i="12"/>
  <c r="G233" i="12" s="1"/>
  <c r="E234" i="12"/>
  <c r="G234" i="12" s="1"/>
  <c r="E235" i="12"/>
  <c r="G235" i="12" s="1"/>
  <c r="E236" i="12"/>
  <c r="G236" i="12" s="1"/>
  <c r="E237" i="12"/>
  <c r="G237" i="12" s="1"/>
  <c r="E238" i="12"/>
  <c r="G238" i="12" s="1"/>
  <c r="E239" i="12"/>
  <c r="G239" i="12" s="1"/>
  <c r="E240" i="12"/>
  <c r="G240" i="12" s="1"/>
  <c r="E241" i="12"/>
  <c r="G241" i="12" s="1"/>
  <c r="E242" i="12"/>
  <c r="G242" i="12" s="1"/>
  <c r="E243" i="12"/>
  <c r="G243" i="12" s="1"/>
  <c r="E244" i="12"/>
  <c r="G244" i="12" s="1"/>
  <c r="E245" i="12"/>
  <c r="G245" i="12" s="1"/>
  <c r="E246" i="12"/>
  <c r="G246" i="12" s="1"/>
  <c r="E247" i="12"/>
  <c r="G247" i="12" s="1"/>
  <c r="E248" i="12"/>
  <c r="G248" i="12" s="1"/>
  <c r="E249" i="12"/>
  <c r="G249" i="12" s="1"/>
  <c r="E250" i="12"/>
  <c r="G250" i="12" s="1"/>
  <c r="E251" i="12"/>
  <c r="G251" i="12" s="1"/>
  <c r="E252" i="12"/>
  <c r="G252" i="12" s="1"/>
  <c r="E253" i="12"/>
  <c r="G253" i="12" s="1"/>
  <c r="E254" i="12"/>
  <c r="G254" i="12" s="1"/>
  <c r="E255" i="12"/>
  <c r="G255" i="12" s="1"/>
  <c r="E256" i="12"/>
  <c r="G256" i="12" s="1"/>
  <c r="E257" i="12"/>
  <c r="G257" i="12" s="1"/>
  <c r="E258" i="12"/>
  <c r="G258" i="12" s="1"/>
  <c r="E259" i="12"/>
  <c r="G259" i="12" s="1"/>
  <c r="E260" i="12"/>
  <c r="G260" i="12" s="1"/>
  <c r="E261" i="12"/>
  <c r="G261" i="12" s="1"/>
  <c r="E262" i="12"/>
  <c r="G262" i="12" s="1"/>
  <c r="E263" i="12"/>
  <c r="G263" i="12" s="1"/>
  <c r="E264" i="12"/>
  <c r="G264" i="12" s="1"/>
  <c r="E265" i="12"/>
  <c r="G265" i="12" s="1"/>
  <c r="E266" i="12"/>
  <c r="G266" i="12" s="1"/>
  <c r="E267" i="12"/>
  <c r="G267" i="12" s="1"/>
  <c r="E268" i="12"/>
  <c r="G268" i="12" s="1"/>
  <c r="E269" i="12"/>
  <c r="G269" i="12" s="1"/>
  <c r="E270" i="12"/>
  <c r="G270" i="12" s="1"/>
  <c r="E271" i="12"/>
  <c r="G271" i="12" s="1"/>
  <c r="E272" i="12"/>
  <c r="G272" i="12" s="1"/>
  <c r="E273" i="12"/>
  <c r="G273" i="12" s="1"/>
  <c r="E274" i="12"/>
  <c r="G274" i="12" s="1"/>
  <c r="E275" i="12"/>
  <c r="E276" i="12"/>
  <c r="G276" i="12" s="1"/>
  <c r="E277" i="12"/>
  <c r="G277" i="12" s="1"/>
  <c r="E278" i="12"/>
  <c r="G278" i="12" s="1"/>
  <c r="E280" i="12"/>
  <c r="G280" i="12" s="1"/>
  <c r="E281" i="12"/>
  <c r="G281" i="12" s="1"/>
  <c r="E282" i="12"/>
  <c r="G282" i="12" s="1"/>
  <c r="E283" i="12"/>
  <c r="G283" i="12" s="1"/>
  <c r="E284" i="12"/>
  <c r="G284" i="12" s="1"/>
  <c r="E285" i="12"/>
  <c r="G285" i="12" s="1"/>
  <c r="E286" i="12"/>
  <c r="G286" i="12" s="1"/>
  <c r="E287" i="12"/>
  <c r="G287" i="12" s="1"/>
  <c r="E288" i="12"/>
  <c r="G288" i="12" s="1"/>
  <c r="E289" i="12"/>
  <c r="G289" i="12" s="1"/>
  <c r="E290" i="12"/>
  <c r="G290" i="12" s="1"/>
  <c r="E291" i="12"/>
  <c r="G291" i="12" s="1"/>
  <c r="E292" i="12"/>
  <c r="G292" i="12" s="1"/>
  <c r="E295" i="12"/>
  <c r="G295" i="12" s="1"/>
  <c r="E296" i="12"/>
  <c r="G296" i="12" s="1"/>
  <c r="E297" i="12"/>
  <c r="G297" i="12" s="1"/>
  <c r="E298" i="12"/>
  <c r="G298" i="12" s="1"/>
  <c r="G299" i="12"/>
  <c r="E300" i="12"/>
  <c r="G300" i="12" s="1"/>
  <c r="E301" i="12"/>
  <c r="G301" i="12" s="1"/>
  <c r="E302" i="12"/>
  <c r="G302" i="12" s="1"/>
  <c r="E303" i="12"/>
  <c r="G303" i="12" s="1"/>
  <c r="E304" i="12"/>
  <c r="G304" i="12" s="1"/>
  <c r="E305" i="12"/>
  <c r="G305" i="12" s="1"/>
  <c r="E306" i="12"/>
  <c r="G306" i="12" s="1"/>
  <c r="E307" i="12"/>
  <c r="G307" i="12" s="1"/>
  <c r="E308" i="12"/>
  <c r="G308" i="12" s="1"/>
  <c r="E309" i="12"/>
  <c r="G309" i="12" s="1"/>
  <c r="E310" i="12"/>
  <c r="G310" i="12" s="1"/>
  <c r="E311" i="12"/>
  <c r="G311" i="12" s="1"/>
  <c r="E312" i="12"/>
  <c r="G312" i="12" s="1"/>
  <c r="E313" i="12"/>
  <c r="G313" i="12" s="1"/>
  <c r="E314" i="12"/>
  <c r="G314" i="12" s="1"/>
  <c r="E315" i="12"/>
  <c r="G315" i="12" s="1"/>
  <c r="E316" i="12"/>
  <c r="G316" i="12" s="1"/>
  <c r="E317" i="12"/>
  <c r="G317" i="12" s="1"/>
  <c r="E318" i="12"/>
  <c r="G318" i="12" s="1"/>
  <c r="E319" i="12"/>
  <c r="G319" i="12" s="1"/>
  <c r="E320" i="12"/>
  <c r="G320" i="12" s="1"/>
  <c r="E321" i="12"/>
  <c r="G321" i="12" s="1"/>
  <c r="E11" i="12"/>
  <c r="G11" i="12" s="1"/>
  <c r="H11" i="8"/>
  <c r="F44" i="8" l="1"/>
  <c r="F45" i="8"/>
  <c r="H29" i="8"/>
  <c r="H19" i="8" s="1"/>
  <c r="E19" i="8"/>
  <c r="E29" i="8"/>
  <c r="E18" i="8" s="1"/>
  <c r="E56" i="8" l="1"/>
  <c r="AA323" i="12"/>
  <c r="Y323" i="12"/>
  <c r="W323" i="12"/>
  <c r="U323" i="12"/>
  <c r="S323" i="12"/>
  <c r="Q323" i="12"/>
  <c r="E323" i="12"/>
  <c r="J321" i="12"/>
  <c r="J320" i="12"/>
  <c r="J319" i="12"/>
  <c r="J318" i="12"/>
  <c r="J317" i="12"/>
  <c r="J316" i="12"/>
  <c r="J315" i="12"/>
  <c r="J314" i="12"/>
  <c r="J313" i="12"/>
  <c r="J312" i="12"/>
  <c r="J311" i="12"/>
  <c r="J310" i="12"/>
  <c r="J309" i="12"/>
  <c r="J308" i="12"/>
  <c r="J307" i="12"/>
  <c r="J306" i="12"/>
  <c r="J305" i="12"/>
  <c r="J304" i="12"/>
  <c r="J303" i="12"/>
  <c r="J302" i="12"/>
  <c r="J301" i="12"/>
  <c r="J300" i="12"/>
  <c r="J299" i="12"/>
  <c r="J298" i="12"/>
  <c r="J297" i="12"/>
  <c r="J296" i="12"/>
  <c r="J295" i="12"/>
  <c r="J294" i="12"/>
  <c r="J293" i="12"/>
  <c r="J292" i="12"/>
  <c r="J291" i="12"/>
  <c r="J290" i="12"/>
  <c r="J289" i="12"/>
  <c r="J288" i="12"/>
  <c r="J287" i="12"/>
  <c r="J286" i="12"/>
  <c r="J285" i="12"/>
  <c r="J284" i="12"/>
  <c r="J283" i="12"/>
  <c r="J282" i="12"/>
  <c r="J281" i="12"/>
  <c r="J280" i="12"/>
  <c r="J279" i="12"/>
  <c r="J278" i="12"/>
  <c r="J277" i="12"/>
  <c r="J276" i="12"/>
  <c r="J275" i="12"/>
  <c r="J274" i="12"/>
  <c r="J273" i="12"/>
  <c r="J272" i="12"/>
  <c r="J271" i="12"/>
  <c r="J270" i="12"/>
  <c r="J269" i="12"/>
  <c r="J268" i="12"/>
  <c r="J267" i="12"/>
  <c r="J266" i="12"/>
  <c r="J265" i="12"/>
  <c r="J264" i="12"/>
  <c r="J263" i="12"/>
  <c r="J262" i="12"/>
  <c r="J261" i="12"/>
  <c r="J260" i="12"/>
  <c r="J259" i="12"/>
  <c r="J258" i="12"/>
  <c r="J257" i="12"/>
  <c r="J256" i="12"/>
  <c r="J255" i="12"/>
  <c r="J254" i="12"/>
  <c r="J253" i="12"/>
  <c r="J252" i="12"/>
  <c r="J251" i="12"/>
  <c r="J250" i="12"/>
  <c r="J249" i="12"/>
  <c r="J248" i="12"/>
  <c r="J247" i="12"/>
  <c r="J246" i="12"/>
  <c r="J245" i="12"/>
  <c r="J244" i="12"/>
  <c r="J243" i="12"/>
  <c r="J242" i="12"/>
  <c r="J241" i="12"/>
  <c r="J240" i="12"/>
  <c r="J239" i="12"/>
  <c r="J238" i="12"/>
  <c r="J237" i="12"/>
  <c r="J236" i="12"/>
  <c r="J235" i="12"/>
  <c r="J234" i="12"/>
  <c r="J233" i="12"/>
  <c r="J232" i="12"/>
  <c r="J231" i="12"/>
  <c r="J230" i="12"/>
  <c r="J229" i="12"/>
  <c r="J228" i="12"/>
  <c r="J227" i="12"/>
  <c r="J226" i="12"/>
  <c r="J225" i="12"/>
  <c r="J224" i="12"/>
  <c r="J223" i="12"/>
  <c r="J222" i="12"/>
  <c r="J221" i="12"/>
  <c r="J220" i="12"/>
  <c r="J219" i="12"/>
  <c r="J218" i="12"/>
  <c r="J217" i="12"/>
  <c r="J216" i="12"/>
  <c r="J215" i="12"/>
  <c r="J214" i="12"/>
  <c r="J213" i="12"/>
  <c r="J212" i="12"/>
  <c r="J211" i="12"/>
  <c r="J210" i="12"/>
  <c r="J209" i="12"/>
  <c r="J208" i="12"/>
  <c r="J207" i="12"/>
  <c r="J206" i="12"/>
  <c r="J205" i="12"/>
  <c r="J204" i="12"/>
  <c r="J203" i="12"/>
  <c r="J202" i="12"/>
  <c r="J201" i="12"/>
  <c r="J200" i="12"/>
  <c r="J199" i="12"/>
  <c r="J198" i="12"/>
  <c r="J197" i="12"/>
  <c r="J196" i="12"/>
  <c r="J195" i="12"/>
  <c r="J194" i="12"/>
  <c r="J193" i="12"/>
  <c r="J192" i="12"/>
  <c r="J191" i="12"/>
  <c r="J190" i="12"/>
  <c r="J189" i="12"/>
  <c r="J188" i="12"/>
  <c r="J187" i="12"/>
  <c r="J186" i="12"/>
  <c r="J185" i="12"/>
  <c r="J184" i="12"/>
  <c r="J183" i="12"/>
  <c r="J182" i="12"/>
  <c r="J181" i="12"/>
  <c r="J180" i="12"/>
  <c r="J179" i="12"/>
  <c r="J178" i="12"/>
  <c r="J177" i="12"/>
  <c r="J176" i="12"/>
  <c r="J175" i="12"/>
  <c r="J174" i="12"/>
  <c r="J173" i="12"/>
  <c r="J172" i="12"/>
  <c r="J171" i="12"/>
  <c r="J170" i="12"/>
  <c r="J169" i="12"/>
  <c r="J168" i="12"/>
  <c r="J167" i="12"/>
  <c r="J166" i="12"/>
  <c r="J165" i="12"/>
  <c r="J164" i="12"/>
  <c r="J163" i="12"/>
  <c r="J162" i="12"/>
  <c r="J161" i="12"/>
  <c r="J160" i="12"/>
  <c r="J159" i="12"/>
  <c r="J158" i="12"/>
  <c r="J157" i="12"/>
  <c r="J156" i="12"/>
  <c r="J155" i="12"/>
  <c r="J154" i="12"/>
  <c r="J153" i="12"/>
  <c r="J152" i="12"/>
  <c r="J151" i="12"/>
  <c r="J150" i="12"/>
  <c r="J149" i="12"/>
  <c r="J148" i="12"/>
  <c r="J147" i="12"/>
  <c r="J146" i="12"/>
  <c r="J145" i="12"/>
  <c r="J144" i="12"/>
  <c r="J143" i="12"/>
  <c r="J142" i="12"/>
  <c r="J141" i="12"/>
  <c r="J140" i="12"/>
  <c r="J139" i="12"/>
  <c r="J138" i="12"/>
  <c r="J137" i="12"/>
  <c r="J136" i="12"/>
  <c r="J135" i="12"/>
  <c r="J134" i="12"/>
  <c r="J133" i="12"/>
  <c r="J132" i="12"/>
  <c r="J131" i="12"/>
  <c r="J130" i="12"/>
  <c r="J129" i="12"/>
  <c r="J128" i="12"/>
  <c r="J127" i="12"/>
  <c r="J126" i="12"/>
  <c r="J125" i="12"/>
  <c r="J124" i="12"/>
  <c r="J123" i="12"/>
  <c r="J122" i="12"/>
  <c r="J121" i="12"/>
  <c r="J120" i="12"/>
  <c r="J119" i="12"/>
  <c r="J118" i="12"/>
  <c r="J117" i="12"/>
  <c r="J116" i="12"/>
  <c r="J115" i="12"/>
  <c r="J114" i="12"/>
  <c r="J113" i="12"/>
  <c r="J112" i="12"/>
  <c r="J111" i="12"/>
  <c r="J110" i="12"/>
  <c r="J109" i="12"/>
  <c r="J108" i="12"/>
  <c r="J107" i="12"/>
  <c r="J106" i="12"/>
  <c r="J105" i="12"/>
  <c r="J104" i="12"/>
  <c r="J103" i="12"/>
  <c r="J102" i="12"/>
  <c r="J101" i="12"/>
  <c r="J100" i="12"/>
  <c r="J99" i="12"/>
  <c r="J98" i="12"/>
  <c r="J97" i="12"/>
  <c r="J96" i="12"/>
  <c r="J95" i="12"/>
  <c r="J94" i="12"/>
  <c r="J93" i="12"/>
  <c r="J92" i="12"/>
  <c r="J91" i="12"/>
  <c r="J90" i="12"/>
  <c r="J89" i="12"/>
  <c r="J88" i="12"/>
  <c r="J87" i="12"/>
  <c r="J86" i="12"/>
  <c r="J85" i="12"/>
  <c r="J84" i="12"/>
  <c r="J83" i="12"/>
  <c r="J82" i="12"/>
  <c r="J81" i="12"/>
  <c r="J80" i="12"/>
  <c r="J79" i="12"/>
  <c r="J78" i="12"/>
  <c r="J77" i="12"/>
  <c r="J76" i="12"/>
  <c r="J75" i="12"/>
  <c r="J74" i="12"/>
  <c r="J73" i="12"/>
  <c r="J72" i="12"/>
  <c r="J71" i="12"/>
  <c r="J70" i="12"/>
  <c r="J69" i="12"/>
  <c r="J68" i="12"/>
  <c r="J67" i="12"/>
  <c r="J66" i="12"/>
  <c r="J65" i="12"/>
  <c r="J64" i="12"/>
  <c r="J63" i="12"/>
  <c r="J62" i="12"/>
  <c r="J61" i="12"/>
  <c r="J60" i="12"/>
  <c r="J59" i="12"/>
  <c r="J58" i="12"/>
  <c r="J57" i="12"/>
  <c r="J56" i="12"/>
  <c r="J55" i="12"/>
  <c r="J54" i="12"/>
  <c r="J53" i="12"/>
  <c r="J52" i="12"/>
  <c r="J51" i="12"/>
  <c r="J50" i="12"/>
  <c r="J49" i="12"/>
  <c r="J48" i="12"/>
  <c r="J47" i="12"/>
  <c r="J46" i="12"/>
  <c r="J45" i="12"/>
  <c r="J44" i="12"/>
  <c r="J43" i="12"/>
  <c r="J42" i="12"/>
  <c r="J41" i="12"/>
  <c r="J40" i="12"/>
  <c r="J39" i="12"/>
  <c r="J38" i="12"/>
  <c r="J37" i="12"/>
  <c r="J36" i="12"/>
  <c r="H56" i="8"/>
  <c r="I45" i="8" s="1"/>
  <c r="J35" i="12"/>
  <c r="J34" i="12"/>
  <c r="J33" i="12"/>
  <c r="J32" i="12"/>
  <c r="J31" i="12"/>
  <c r="J30" i="12"/>
  <c r="J29" i="12"/>
  <c r="J28" i="12"/>
  <c r="J27" i="12"/>
  <c r="J26" i="12"/>
  <c r="J25" i="12"/>
  <c r="J24" i="12"/>
  <c r="J23" i="12"/>
  <c r="J22" i="12"/>
  <c r="J21" i="12"/>
  <c r="J20" i="12"/>
  <c r="J19" i="12"/>
  <c r="J18" i="12"/>
  <c r="J17" i="12"/>
  <c r="J16" i="12"/>
  <c r="J15" i="12"/>
  <c r="J14" i="12"/>
  <c r="J13" i="12"/>
  <c r="J12" i="12"/>
  <c r="J11" i="12"/>
  <c r="I13" i="8" l="1"/>
  <c r="H12" i="8"/>
  <c r="H40" i="8" l="1"/>
  <c r="H41" i="8"/>
  <c r="I42" i="8"/>
  <c r="I43" i="8"/>
  <c r="I57" i="8"/>
  <c r="H20" i="8"/>
  <c r="C3" i="8"/>
  <c r="F30" i="8"/>
  <c r="F13" i="8"/>
  <c r="E12" i="8"/>
  <c r="H54" i="8"/>
  <c r="H37" i="8"/>
  <c r="H27" i="8"/>
  <c r="H9" i="8"/>
  <c r="L319" i="4"/>
  <c r="K319" i="4"/>
  <c r="J319" i="4"/>
  <c r="I319" i="4"/>
  <c r="H319" i="4"/>
  <c r="G319" i="4"/>
  <c r="E319" i="4"/>
  <c r="D319" i="4"/>
  <c r="C319" i="4"/>
  <c r="F319" i="4" s="1"/>
  <c r="S319" i="3"/>
  <c r="R319" i="3"/>
  <c r="Q319" i="3"/>
  <c r="P319" i="3"/>
  <c r="F43" i="8" s="1"/>
  <c r="O319" i="3"/>
  <c r="N319" i="3"/>
  <c r="M319" i="3"/>
  <c r="L319" i="3"/>
  <c r="K319" i="3"/>
  <c r="J319" i="3"/>
  <c r="H319" i="3"/>
  <c r="N321" i="7"/>
  <c r="M321" i="7"/>
  <c r="L321" i="7"/>
  <c r="K321" i="7"/>
  <c r="J321" i="7"/>
  <c r="I321" i="7"/>
  <c r="H321" i="7"/>
  <c r="G321" i="7"/>
  <c r="F321" i="7"/>
  <c r="E321" i="7"/>
  <c r="D321" i="7"/>
  <c r="C321" i="7"/>
  <c r="T320" i="1"/>
  <c r="S320" i="1"/>
  <c r="Q320" i="1"/>
  <c r="O320" i="1"/>
  <c r="E11" i="8" s="1"/>
  <c r="M320" i="1"/>
  <c r="K320" i="1"/>
  <c r="G320" i="1"/>
  <c r="E320" i="1"/>
  <c r="U320" i="1"/>
  <c r="V320" i="1"/>
  <c r="I320" i="1"/>
  <c r="H319" i="2"/>
  <c r="R320" i="1"/>
  <c r="M319" i="2"/>
  <c r="L319" i="2"/>
  <c r="E319" i="2"/>
  <c r="N319" i="2"/>
  <c r="G319" i="2"/>
  <c r="K327" i="5"/>
  <c r="D318" i="6"/>
  <c r="L327" i="5"/>
  <c r="C318" i="6"/>
  <c r="O319" i="2"/>
  <c r="M327" i="5"/>
  <c r="F327" i="5"/>
  <c r="D327" i="5"/>
  <c r="N327" i="5"/>
  <c r="U327" i="5"/>
  <c r="O327" i="5"/>
  <c r="F42" i="8" s="1"/>
  <c r="C327" i="5"/>
  <c r="S327" i="5"/>
  <c r="H318" i="6"/>
  <c r="G327" i="5"/>
  <c r="F318" i="6"/>
  <c r="E327" i="5"/>
  <c r="Q327" i="5"/>
  <c r="G318" i="6"/>
  <c r="H327" i="5"/>
  <c r="E318" i="6"/>
  <c r="I327" i="5"/>
  <c r="E41" i="8" s="1"/>
  <c r="F57" i="8" l="1"/>
  <c r="H18" i="8"/>
  <c r="P319" i="2"/>
  <c r="E40" i="8" s="1"/>
  <c r="H15" i="8"/>
  <c r="I14" i="8" s="1"/>
  <c r="H39" i="8" s="1"/>
  <c r="H46" i="8" s="1"/>
  <c r="E15" i="8"/>
  <c r="F14" i="8" s="1"/>
  <c r="E20" i="8"/>
  <c r="I30" i="8"/>
  <c r="I44" i="8" l="1"/>
  <c r="I46" i="8" s="1"/>
  <c r="I47" i="8" s="1"/>
  <c r="I15" i="8"/>
  <c r="E39" i="8"/>
  <c r="E46" i="8" s="1"/>
  <c r="F15" i="8"/>
  <c r="F46" i="8" l="1"/>
  <c r="F47"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VITA Program</author>
  </authors>
  <commentList>
    <comment ref="E18" authorId="0" shapeId="0" xr:uid="{A5CF2A72-9FB3-4808-BBF7-64F8DC3422FF}">
      <text>
        <r>
          <rPr>
            <b/>
            <sz val="9"/>
            <color indexed="81"/>
            <rFont val="Tahoma"/>
            <family val="2"/>
          </rPr>
          <t xml:space="preserve">DHRM:  
</t>
        </r>
        <r>
          <rPr>
            <sz val="9"/>
            <color indexed="81"/>
            <rFont val="Tahoma"/>
            <family val="2"/>
          </rPr>
          <t>Amount differ because of rounding</t>
        </r>
        <r>
          <rPr>
            <sz val="9"/>
            <color indexed="81"/>
            <rFont val="Tahoma"/>
            <family val="2"/>
          </rPr>
          <t xml:space="preserve">
</t>
        </r>
      </text>
    </comment>
    <comment ref="H18" authorId="0" shapeId="0" xr:uid="{4180635E-2CA7-49D9-9963-892A590B8106}">
      <text>
        <r>
          <rPr>
            <b/>
            <sz val="9"/>
            <color indexed="81"/>
            <rFont val="Tahoma"/>
            <family val="2"/>
          </rPr>
          <t>DHRM:</t>
        </r>
        <r>
          <rPr>
            <sz val="9"/>
            <color indexed="81"/>
            <rFont val="Tahoma"/>
            <family val="2"/>
          </rPr>
          <t xml:space="preserve">
Amount differ because of rounding</t>
        </r>
      </text>
    </comment>
    <comment ref="F44" authorId="0" shapeId="0" xr:uid="{6B9F8388-7E0B-45F7-99DA-941FC6B0E4A1}">
      <text>
        <r>
          <rPr>
            <b/>
            <sz val="9"/>
            <color indexed="81"/>
            <rFont val="Tahoma"/>
            <family val="2"/>
          </rPr>
          <t xml:space="preserve">DHRM:
</t>
        </r>
        <r>
          <rPr>
            <sz val="9"/>
            <color indexed="81"/>
            <rFont val="Tahoma"/>
            <family val="2"/>
          </rPr>
          <t xml:space="preserve">The amount will differ slightly because of rounding.
</t>
        </r>
      </text>
    </comment>
    <comment ref="I44" authorId="0" shapeId="0" xr:uid="{BE7BFB29-5176-4CA9-9B66-41EBB2C4E8D2}">
      <text>
        <r>
          <rPr>
            <b/>
            <sz val="9"/>
            <color indexed="81"/>
            <rFont val="Tahoma"/>
            <family val="2"/>
          </rPr>
          <t xml:space="preserve">DHRM:
</t>
        </r>
        <r>
          <rPr>
            <sz val="9"/>
            <color indexed="81"/>
            <rFont val="Tahoma"/>
            <family val="2"/>
          </rPr>
          <t>The amount will differ slightly because of rounding.</t>
        </r>
        <r>
          <rPr>
            <sz val="9"/>
            <color indexed="81"/>
            <rFont val="Tahoma"/>
            <family val="2"/>
          </rPr>
          <t xml:space="preserve">
</t>
        </r>
      </text>
    </comment>
  </commentList>
</comments>
</file>

<file path=xl/sharedStrings.xml><?xml version="1.0" encoding="utf-8"?>
<sst xmlns="http://schemas.openxmlformats.org/spreadsheetml/2006/main" count="3306" uniqueCount="487">
  <si>
    <t>Appendix A - Employer Allocations &amp; Sensitivity</t>
  </si>
  <si>
    <t>A</t>
  </si>
  <si>
    <t>B</t>
  </si>
  <si>
    <t>C</t>
  </si>
  <si>
    <t>D</t>
  </si>
  <si>
    <t>E</t>
  </si>
  <si>
    <t>F</t>
  </si>
  <si>
    <t>G</t>
  </si>
  <si>
    <t>H</t>
  </si>
  <si>
    <t>I</t>
  </si>
  <si>
    <t>J</t>
  </si>
  <si>
    <t>K</t>
  </si>
  <si>
    <t>L</t>
  </si>
  <si>
    <t>Employer</t>
  </si>
  <si>
    <t>Allocation</t>
  </si>
  <si>
    <t>Total OPEB</t>
  </si>
  <si>
    <t>Discount Rate</t>
  </si>
  <si>
    <t>Trend</t>
  </si>
  <si>
    <t>Employer #</t>
  </si>
  <si>
    <t>Contributions</t>
  </si>
  <si>
    <t>Percentage</t>
  </si>
  <si>
    <t>Liability</t>
  </si>
  <si>
    <t>Down</t>
  </si>
  <si>
    <t>Base</t>
  </si>
  <si>
    <t>Up</t>
  </si>
  <si>
    <t>VRS Retirees, Survivors, LTD Participants</t>
  </si>
  <si>
    <t>Non-Annuitant Survivors, Extended Coverage</t>
  </si>
  <si>
    <t>ORP Retirees, Survivors, LTD Participants</t>
  </si>
  <si>
    <t>Various TLC Govt Groups</t>
  </si>
  <si>
    <t>Various TLC School Groups</t>
  </si>
  <si>
    <t>POTOMAC RIVER FISHERIES</t>
  </si>
  <si>
    <t>New River Valley Emergency Communications</t>
  </si>
  <si>
    <t xml:space="preserve">Senate of Virginia            </t>
  </si>
  <si>
    <t xml:space="preserve">Virginia House of Delegates   </t>
  </si>
  <si>
    <t>Leg Dept Reversion Clear Acct</t>
  </si>
  <si>
    <t>Magistrates</t>
  </si>
  <si>
    <t>Div of Legislative Services</t>
  </si>
  <si>
    <t>Div of Legislative Auto Sys</t>
  </si>
  <si>
    <t>Joint Leg Audit &amp; Review Comm</t>
  </si>
  <si>
    <t>Supreme Court of Virginia</t>
  </si>
  <si>
    <t>Judicial Inquiry And Rev Comm</t>
  </si>
  <si>
    <t>Circuit Courts</t>
  </si>
  <si>
    <t>General District Courts</t>
  </si>
  <si>
    <t>Juv and Dom Relations Dist Crt</t>
  </si>
  <si>
    <t>Combined District Courts</t>
  </si>
  <si>
    <t>Virginia State Bar</t>
  </si>
  <si>
    <t>Lieutenant Governor</t>
  </si>
  <si>
    <t>Office of the Governor</t>
  </si>
  <si>
    <t>Dept of Planning and Budget</t>
  </si>
  <si>
    <t>Dept of Military Affairs</t>
  </si>
  <si>
    <t xml:space="preserve">Governors Comm on Govt Reform </t>
  </si>
  <si>
    <t>Court of Appeals of Virginia</t>
  </si>
  <si>
    <t>Gov Comm on Champion Schools</t>
  </si>
  <si>
    <t xml:space="preserve">Dept of Emergency Management  </t>
  </si>
  <si>
    <t xml:space="preserve">Virginia Veterans Care Center </t>
  </si>
  <si>
    <t>Dept of Human Resource Mgmt</t>
  </si>
  <si>
    <t>Dept of Veterans Affairs</t>
  </si>
  <si>
    <t>State Board of Elections</t>
  </si>
  <si>
    <t>Auditor of Public Accounts</t>
  </si>
  <si>
    <t>Va Inform Providers Net Auth</t>
  </si>
  <si>
    <t xml:space="preserve">Va Information Technologies   </t>
  </si>
  <si>
    <t>Dept of Technology Planning</t>
  </si>
  <si>
    <t>Dept of Information Technology</t>
  </si>
  <si>
    <t>Dept of Criminal Justice Svcs</t>
  </si>
  <si>
    <t>Attorney General &amp; Dept of Law</t>
  </si>
  <si>
    <t xml:space="preserve">Virginia Crime Commission     </t>
  </si>
  <si>
    <t>Div of Debt Collection</t>
  </si>
  <si>
    <t>The Science Museum of Virginia</t>
  </si>
  <si>
    <t>Office State Inspector General</t>
  </si>
  <si>
    <t>Virginia Comm for the Arts</t>
  </si>
  <si>
    <t xml:space="preserve">Admin of Health Insurance     </t>
  </si>
  <si>
    <t xml:space="preserve">Dept of the St Internal Audit </t>
  </si>
  <si>
    <t>Dept of Accounts</t>
  </si>
  <si>
    <t>Dept of the Treasury</t>
  </si>
  <si>
    <t>Dept of Motor Vehicles</t>
  </si>
  <si>
    <t>Dept of State Police</t>
  </si>
  <si>
    <t>Compensation Board</t>
  </si>
  <si>
    <t>Virginia Retirement System</t>
  </si>
  <si>
    <t>Va Crim Sentencing Commission</t>
  </si>
  <si>
    <t>Dept of Taxation</t>
  </si>
  <si>
    <t>Dept Accounts Transfer Payments</t>
  </si>
  <si>
    <t>Dept for the Aging</t>
  </si>
  <si>
    <t>Virginia Management Fellows Program Administration</t>
  </si>
  <si>
    <t>Dept of Housing and Comm Dev</t>
  </si>
  <si>
    <t>Secretary of the Commonwealth</t>
  </si>
  <si>
    <t xml:space="preserve">Commonwealth Competition Coun </t>
  </si>
  <si>
    <t xml:space="preserve">Human Rights Council          </t>
  </si>
  <si>
    <t>State Corporation Commission</t>
  </si>
  <si>
    <t>State Lottery Department</t>
  </si>
  <si>
    <t xml:space="preserve">Dept of Charitable Gaming     </t>
  </si>
  <si>
    <t>Virginia College Savings Plan</t>
  </si>
  <si>
    <t>Va Off Protection &amp; Advocacy</t>
  </si>
  <si>
    <t>Secretary of Administration</t>
  </si>
  <si>
    <t>Dept of Labor and Industry</t>
  </si>
  <si>
    <t>Virginia Employment Commission</t>
  </si>
  <si>
    <t>Secretary of Natural Resources</t>
  </si>
  <si>
    <t xml:space="preserve">Secretary of Technology       </t>
  </si>
  <si>
    <t>Secretary of Education</t>
  </si>
  <si>
    <t>Secretary of Transportation</t>
  </si>
  <si>
    <t>Secretary of Public Safety</t>
  </si>
  <si>
    <t>Sec of Health &amp; Human Resource</t>
  </si>
  <si>
    <t>Secretary of Finance</t>
  </si>
  <si>
    <t>Va Workers Compensation Comm</t>
  </si>
  <si>
    <t>Secretary of Commerce &amp; Trade</t>
  </si>
  <si>
    <t xml:space="preserve">Secretary of Agr and Forestry </t>
  </si>
  <si>
    <t>Dept of General Services</t>
  </si>
  <si>
    <t>Direct Aid to Public Education</t>
  </si>
  <si>
    <t>Dept Conservation &amp; Recreation</t>
  </si>
  <si>
    <t>Comp Srvs At-Risk Youth &amp; Family</t>
  </si>
  <si>
    <t>Dept of Education</t>
  </si>
  <si>
    <t xml:space="preserve">The Library of Virginia       </t>
  </si>
  <si>
    <t>Woodrow Wilson Rehab Center</t>
  </si>
  <si>
    <t>College of William and Mary</t>
  </si>
  <si>
    <t>VCU Health System Authority</t>
  </si>
  <si>
    <t>University of Virginia</t>
  </si>
  <si>
    <t>VPI &amp; State University</t>
  </si>
  <si>
    <t xml:space="preserve">UVA Medical Center            </t>
  </si>
  <si>
    <t>Virginia Military Institute</t>
  </si>
  <si>
    <t>Virginia State University</t>
  </si>
  <si>
    <t>Norfolk State University</t>
  </si>
  <si>
    <t xml:space="preserve">Longwood University           </t>
  </si>
  <si>
    <t xml:space="preserve">University of Mary Washington </t>
  </si>
  <si>
    <t>James Madison University</t>
  </si>
  <si>
    <t>Radford University</t>
  </si>
  <si>
    <t xml:space="preserve">Va Sch for Deaf/Blind         </t>
  </si>
  <si>
    <t>Va Sch for Deaf/Blind-Hampton</t>
  </si>
  <si>
    <t xml:space="preserve">Melchers-Monroe Memorials     </t>
  </si>
  <si>
    <t>Old Dominion University</t>
  </si>
  <si>
    <t>Dept of Professional &amp; Occ Reg</t>
  </si>
  <si>
    <t>Dept of Health Professions</t>
  </si>
  <si>
    <t>Board of Accountancy</t>
  </si>
  <si>
    <t xml:space="preserve">Coop Ext &amp; Agric Exp Station  </t>
  </si>
  <si>
    <t>VPI &amp; SU Research Department</t>
  </si>
  <si>
    <t>VPI &amp; SU Extension Department</t>
  </si>
  <si>
    <t>Dept of Minority Bus Enterpris</t>
  </si>
  <si>
    <t xml:space="preserve">Board of Bar Examiners        </t>
  </si>
  <si>
    <t>Cooper Ext &amp; Agric Res Service</t>
  </si>
  <si>
    <t>Virginia Commonwealth Univ</t>
  </si>
  <si>
    <t>Virginia Museum of Fine Arts</t>
  </si>
  <si>
    <t xml:space="preserve">Frontier Culture Museum of Va </t>
  </si>
  <si>
    <t>Richard Bland College</t>
  </si>
  <si>
    <t>Christopher Newport University</t>
  </si>
  <si>
    <t>St Council of Higher Education</t>
  </si>
  <si>
    <t xml:space="preserve">UVA College at Wise           </t>
  </si>
  <si>
    <t>George Mason University</t>
  </si>
  <si>
    <t>Virginia Community College Sys</t>
  </si>
  <si>
    <t>Dept f/Aging &amp; Rehab Services</t>
  </si>
  <si>
    <t>Va Rehab Center for the Blind</t>
  </si>
  <si>
    <t>Va Institute of Marine Science</t>
  </si>
  <si>
    <t>Va Community Coll Sys Utility</t>
  </si>
  <si>
    <t>New River Community College</t>
  </si>
  <si>
    <t>Southside Va Community College</t>
  </si>
  <si>
    <t xml:space="preserve">Paul D Camp Community College </t>
  </si>
  <si>
    <t>Rappahannock Community College</t>
  </si>
  <si>
    <t>Danville Community College</t>
  </si>
  <si>
    <t>Northern Va Community College</t>
  </si>
  <si>
    <t>Piedmont Va Community College</t>
  </si>
  <si>
    <t xml:space="preserve">J Sargeant Reynolds Comm Coll </t>
  </si>
  <si>
    <t>Eastern Shore Community Coll</t>
  </si>
  <si>
    <t xml:space="preserve">Patrick Henry Comm Coll       </t>
  </si>
  <si>
    <t>Va Western Community College</t>
  </si>
  <si>
    <t xml:space="preserve">Dabney S Lancaster Comm Coll  </t>
  </si>
  <si>
    <t>Wytheville Community College</t>
  </si>
  <si>
    <t>John Tyler Community College</t>
  </si>
  <si>
    <t>Blue Ridge Community College</t>
  </si>
  <si>
    <t>Central Va Community College</t>
  </si>
  <si>
    <t>Thomas Nelson Comm College</t>
  </si>
  <si>
    <t>Southwest Virginia Comm Coll</t>
  </si>
  <si>
    <t xml:space="preserve">Tidewater Community College   </t>
  </si>
  <si>
    <t>VA Highlands Community College</t>
  </si>
  <si>
    <t>Germanna Community College</t>
  </si>
  <si>
    <t>Lord Fairfax Community College</t>
  </si>
  <si>
    <t>Mountain Empire Community Coll</t>
  </si>
  <si>
    <t>Dept of Agri &amp; Cons Services</t>
  </si>
  <si>
    <t>State Milk Commission</t>
  </si>
  <si>
    <t>Va Economic Dev Partnership</t>
  </si>
  <si>
    <t>Va National Defense Industrial</t>
  </si>
  <si>
    <t xml:space="preserve">Chippokes Plantation Farm Fd  </t>
  </si>
  <si>
    <t xml:space="preserve">Virginia Tourism Authority    </t>
  </si>
  <si>
    <t>Dept of Business Assistance</t>
  </si>
  <si>
    <t xml:space="preserve">Off of Workforce Development  </t>
  </si>
  <si>
    <t>Virginia-Israel Advisory Board</t>
  </si>
  <si>
    <t>Dept Small Bus/Supplier Div</t>
  </si>
  <si>
    <t>Fort Monroe Authority</t>
  </si>
  <si>
    <t>Jamestown-Yorktown Commemor</t>
  </si>
  <si>
    <t>Marine Resources Commission</t>
  </si>
  <si>
    <t>Dept Game and Inland Fisheries</t>
  </si>
  <si>
    <t>Virginia Racing Commission</t>
  </si>
  <si>
    <t>Virginia Port Authority</t>
  </si>
  <si>
    <t>Chesapeake Bay Local Asst Dept</t>
  </si>
  <si>
    <t xml:space="preserve">Dept Mines Minerals &amp; Energy  </t>
  </si>
  <si>
    <t xml:space="preserve">Dept of Forestry              </t>
  </si>
  <si>
    <t>Comm on Va Alcohol Saf Act Pro</t>
  </si>
  <si>
    <t xml:space="preserve">Gunston Hall                  </t>
  </si>
  <si>
    <t>Dept of Historic Resources</t>
  </si>
  <si>
    <t>Jamestown-Yorktown Foundation</t>
  </si>
  <si>
    <t>Dept of Environmental Quality</t>
  </si>
  <si>
    <t>Gov Adv Cncl Self-Det &amp; Fed</t>
  </si>
  <si>
    <t xml:space="preserve">Govs Comm On Comp &amp; Equit Tax </t>
  </si>
  <si>
    <t xml:space="preserve">Govs Comm On Env Stewardship  </t>
  </si>
  <si>
    <t xml:space="preserve">Govs Comm on Phy Fitness &amp; Sp </t>
  </si>
  <si>
    <t>Secretary of Veterans Affairs and Homeland Security</t>
  </si>
  <si>
    <t>Dept of Transportation</t>
  </si>
  <si>
    <t>Central Garage</t>
  </si>
  <si>
    <t>Dept of Rail &amp; Public Trans</t>
  </si>
  <si>
    <t>Motor Vehicle Dealer Board</t>
  </si>
  <si>
    <t>BRD Towing and Recovery Operator</t>
  </si>
  <si>
    <t>Dept of Health</t>
  </si>
  <si>
    <t>Dept of Medical Asst Services</t>
  </si>
  <si>
    <t>Va Bd for People With Disabil</t>
  </si>
  <si>
    <t>Dept of Corrections</t>
  </si>
  <si>
    <t>Dept f/t Blind &amp; Vision Impair</t>
  </si>
  <si>
    <t>Central State Hospital</t>
  </si>
  <si>
    <t>Eastern State Hospital</t>
  </si>
  <si>
    <t>Southwestern Va Ment Hlth Inst</t>
  </si>
  <si>
    <t>Western State Hospital</t>
  </si>
  <si>
    <t>Central Virginia Training Ctr</t>
  </si>
  <si>
    <t xml:space="preserve">COV Center for Child &amp; Adoles </t>
  </si>
  <si>
    <t>Powhatan Correctional Center</t>
  </si>
  <si>
    <t>Virginia Corr Enterprises</t>
  </si>
  <si>
    <t>Virginia Corr Center for Women</t>
  </si>
  <si>
    <t>Southampton Memorial Hospital</t>
  </si>
  <si>
    <t>Bland Correctional Center</t>
  </si>
  <si>
    <t>James River Correctional Ctr</t>
  </si>
  <si>
    <t>Dept Behav Hlth &amp; Develop Svcs</t>
  </si>
  <si>
    <t>Powhatan Recpt and Class Ctr</t>
  </si>
  <si>
    <t xml:space="preserve">Office Inspec Gen Behav &amp; Dev </t>
  </si>
  <si>
    <t>Southeastern Va Training Centr</t>
  </si>
  <si>
    <t>Catawba Hospital</t>
  </si>
  <si>
    <t>Northern Virginia Training Ctr</t>
  </si>
  <si>
    <t>Southside Va Training Center</t>
  </si>
  <si>
    <t>No Va Mental Health Institute</t>
  </si>
  <si>
    <t>Piedmont Geriatric Hospital</t>
  </si>
  <si>
    <t>Brunswick Correctional Center</t>
  </si>
  <si>
    <t xml:space="preserve">Staunton Correctional Center  </t>
  </si>
  <si>
    <t xml:space="preserve">Sussex I State Prison         </t>
  </si>
  <si>
    <t xml:space="preserve">Sussex II State Prison        </t>
  </si>
  <si>
    <t xml:space="preserve">Wallens Ridge State Prison    </t>
  </si>
  <si>
    <t>Southampton Intensive Treat Ct</t>
  </si>
  <si>
    <t xml:space="preserve">St Brides Correctional Center </t>
  </si>
  <si>
    <t>Southwestern Va Training Ctr</t>
  </si>
  <si>
    <t>Southern Va Mental Health Inst</t>
  </si>
  <si>
    <t>Southampton Reception &amp; Class</t>
  </si>
  <si>
    <t xml:space="preserve">Red Onion State Prison        </t>
  </si>
  <si>
    <t>Employee Rel &amp; Trg Div</t>
  </si>
  <si>
    <t xml:space="preserve">Fluvanna Corr Ctr for Women   </t>
  </si>
  <si>
    <t>Mecklenburg Correctional Ctr</t>
  </si>
  <si>
    <t>Nottoway Correctional Center</t>
  </si>
  <si>
    <t>Marion Correctional Center</t>
  </si>
  <si>
    <t xml:space="preserve">Hiram W Davis Medical Center  </t>
  </si>
  <si>
    <t>Buckingham Correctional Center</t>
  </si>
  <si>
    <t>Dept of Correctional Education</t>
  </si>
  <si>
    <t>Va Dep F/T Deaf &amp; Hard of Hear</t>
  </si>
  <si>
    <t>Deep Meadow Correctional Ctr</t>
  </si>
  <si>
    <t>Deerfield Correctional Center</t>
  </si>
  <si>
    <t>Augusta Correctional Center</t>
  </si>
  <si>
    <t xml:space="preserve">Div of Institutions           </t>
  </si>
  <si>
    <t>Western Region Corr Fld Units</t>
  </si>
  <si>
    <t>Northern Region Corr Fld Units</t>
  </si>
  <si>
    <t>Central Region Corr Fld Unit</t>
  </si>
  <si>
    <t>Eastern Region Corr Fld Unit</t>
  </si>
  <si>
    <t xml:space="preserve">Dept f/t Rights of Va w/Disab </t>
  </si>
  <si>
    <t>Dept of Social Services</t>
  </si>
  <si>
    <t>Virginia Parole Board</t>
  </si>
  <si>
    <t>Div of Community Corrections</t>
  </si>
  <si>
    <t>Keen Mountain Correctional Ctr</t>
  </si>
  <si>
    <t xml:space="preserve">Greensville Correctional Ctr  </t>
  </si>
  <si>
    <t>Dillwyn Correctional Center</t>
  </si>
  <si>
    <t>Indian Creek Corr Center</t>
  </si>
  <si>
    <t>Haynesville Correctional Ctr</t>
  </si>
  <si>
    <t>Coffeewood Correctional Center</t>
  </si>
  <si>
    <t>Lunenburg Correctional Center</t>
  </si>
  <si>
    <t>Pocahontas Correctional Center</t>
  </si>
  <si>
    <t>Green Rock Correctional Center</t>
  </si>
  <si>
    <t xml:space="preserve">Dept of Juvenile Justice      </t>
  </si>
  <si>
    <t>Dept of Forensic Science</t>
  </si>
  <si>
    <t>River North Correctional Cntr</t>
  </si>
  <si>
    <t>Culpeper Correctional Facility for Women</t>
  </si>
  <si>
    <t>Va Center for Behavioral Rehab</t>
  </si>
  <si>
    <t>Capital Sq Preservation Coun</t>
  </si>
  <si>
    <t>Va Freedom of Info Advisory Cl</t>
  </si>
  <si>
    <t>Virginia Disability Commission</t>
  </si>
  <si>
    <t>Comm on Population Grow &amp; Dev</t>
  </si>
  <si>
    <t>Virginia Commission on Youth</t>
  </si>
  <si>
    <t xml:space="preserve">Virginia Housing Commission   </t>
  </si>
  <si>
    <t>Dept of Aviation</t>
  </si>
  <si>
    <t>Chesapeake Bay Commission</t>
  </si>
  <si>
    <t>Joint Comm on Health Care</t>
  </si>
  <si>
    <t xml:space="preserve">Dr Martin L King Jr Mem Comm  </t>
  </si>
  <si>
    <t xml:space="preserve">Joint Comm on Techn &amp; Science </t>
  </si>
  <si>
    <t xml:space="preserve">Indigent Defense Commission   </t>
  </si>
  <si>
    <t>Personal Prop Tax Relief Act</t>
  </si>
  <si>
    <t>Tobacco Commission</t>
  </si>
  <si>
    <t>Va Foundation Healthy Youth</t>
  </si>
  <si>
    <t>Substance Abuse Prevention Off</t>
  </si>
  <si>
    <t xml:space="preserve">Va Sesquicent Amer Civil War  </t>
  </si>
  <si>
    <t xml:space="preserve">Virginia Enterprise Appl Prog </t>
  </si>
  <si>
    <t xml:space="preserve">Small Business Commission     </t>
  </si>
  <si>
    <t>Comm on Electric Utility Restr</t>
  </si>
  <si>
    <t>Manufacturing Development Comm</t>
  </si>
  <si>
    <t xml:space="preserve">Joint Comm on Admin Rules     </t>
  </si>
  <si>
    <t>Comm on Prevention Human Traff</t>
  </si>
  <si>
    <t>Virginia Bicentennial of the American War of 1812 Commission</t>
  </si>
  <si>
    <t>Va Comm Energy &amp; Environment</t>
  </si>
  <si>
    <t>Va Comm Centen Woodrow Wilson</t>
  </si>
  <si>
    <t xml:space="preserve">Va Bicentennial Amer War 1812 </t>
  </si>
  <si>
    <t>Virginia Pub Broadcasting Brd</t>
  </si>
  <si>
    <t>Dept of Veterans Services</t>
  </si>
  <si>
    <t>Veteran Services Foundation</t>
  </si>
  <si>
    <t>Gov Employment &amp; Training Dept</t>
  </si>
  <si>
    <t>Opportunity Educational Inst</t>
  </si>
  <si>
    <t>Sitter-Barfoot Veterans Care</t>
  </si>
  <si>
    <t xml:space="preserve">Southern Va Higher Education  </t>
  </si>
  <si>
    <t>New College Institute</t>
  </si>
  <si>
    <t>Va Museum of Natural History</t>
  </si>
  <si>
    <t>Council on Indians</t>
  </si>
  <si>
    <t>Southwest Va Higher Ed Center</t>
  </si>
  <si>
    <t>Commonwealth Att Serv Council</t>
  </si>
  <si>
    <t>Dept of Fire Programs</t>
  </si>
  <si>
    <t xml:space="preserve">Div of Capitol Police         </t>
  </si>
  <si>
    <t>Dept of Emp Dispute Resolution</t>
  </si>
  <si>
    <t>Virginia Liaison Office</t>
  </si>
  <si>
    <t>VA Hlth Serv Cost Rev Council</t>
  </si>
  <si>
    <t>Commission on Local Government</t>
  </si>
  <si>
    <t xml:space="preserve">Virginia Resources Authority  </t>
  </si>
  <si>
    <t>Higher Education Tuition Moderation Incentive Fund</t>
  </si>
  <si>
    <t xml:space="preserve">State Grants to Nonstate Agys </t>
  </si>
  <si>
    <t>Higher Education Research Init</t>
  </si>
  <si>
    <t>Planned Reversions</t>
  </si>
  <si>
    <t xml:space="preserve">Treasury Construction Fin     </t>
  </si>
  <si>
    <t>Central Appropriations</t>
  </si>
  <si>
    <t>Dept Alcoholic Beverage Control</t>
  </si>
  <si>
    <t>TOTAL</t>
  </si>
  <si>
    <t>Appendix B - OPEB Expense</t>
  </si>
  <si>
    <t>OPEB Expense</t>
  </si>
  <si>
    <t>Proportionate share of allocable plan OPEB Expense</t>
  </si>
  <si>
    <t>Service Cost</t>
  </si>
  <si>
    <t>Interest Cost</t>
  </si>
  <si>
    <t>Expected Investment Return</t>
  </si>
  <si>
    <t>Contributions from Non-Employer Contributing Entities</t>
  </si>
  <si>
    <t>Administrative Expense</t>
  </si>
  <si>
    <t>Plan Changes</t>
  </si>
  <si>
    <t>Amortization of Unrecognized Liability</t>
  </si>
  <si>
    <t>Amortization of Unrecognized Asset</t>
  </si>
  <si>
    <t>Amortization of Unrecognized Assumption Change</t>
  </si>
  <si>
    <t>Net amortization of deferred amounts from change in proportion</t>
  </si>
  <si>
    <t>Total OPEB Expense</t>
  </si>
  <si>
    <t>Appendix C - Reconciliation of OPEB Liability</t>
  </si>
  <si>
    <t>Total OPEB Liability</t>
  </si>
  <si>
    <t>Plan Fiduciary Net Position</t>
  </si>
  <si>
    <t xml:space="preserve">Prior 
Total OPEB Liability </t>
  </si>
  <si>
    <t>Changes of Benefits Terms</t>
  </si>
  <si>
    <t>Differences Between Expected and Actual Experiences</t>
  </si>
  <si>
    <t>Changes of Assumptions</t>
  </si>
  <si>
    <t>Contributions: Members</t>
  </si>
  <si>
    <t>Benefit Payments</t>
  </si>
  <si>
    <t>Net Change in Total OPEB Liability</t>
  </si>
  <si>
    <t>Total OPEB Liability (Beginning)</t>
  </si>
  <si>
    <t>Total OPEB Liability (Ending)</t>
  </si>
  <si>
    <t>Contribution: Employer</t>
  </si>
  <si>
    <t>Contributions: Member</t>
  </si>
  <si>
    <t>Net Investment Income</t>
  </si>
  <si>
    <t>Administrative Expenses</t>
  </si>
  <si>
    <t>Other</t>
  </si>
  <si>
    <t>Net Change in Plan Fiduciary Net Position</t>
  </si>
  <si>
    <t>Plan Fiduciary Net Position (Beginning)</t>
  </si>
  <si>
    <t>Plan Fiduciary Net Position (Ending)</t>
  </si>
  <si>
    <t>Net OPEB Liability (Ending)</t>
  </si>
  <si>
    <t>Appendix D - Reconciliation of OPEB Net Position</t>
  </si>
  <si>
    <t>Appendix E - Deferred Inflows and Outflows</t>
  </si>
  <si>
    <t>M</t>
  </si>
  <si>
    <t>N</t>
  </si>
  <si>
    <t>O</t>
  </si>
  <si>
    <t>Deferred Outflows of Resources</t>
  </si>
  <si>
    <t>Deferred Inflows of Resources</t>
  </si>
  <si>
    <t>Deferred Amounts</t>
  </si>
  <si>
    <t>Changes in</t>
  </si>
  <si>
    <t>from Changes in</t>
  </si>
  <si>
    <t>Net Difference</t>
  </si>
  <si>
    <t>Proportion</t>
  </si>
  <si>
    <t>Between</t>
  </si>
  <si>
    <t>and Differences</t>
  </si>
  <si>
    <t>Projected</t>
  </si>
  <si>
    <t>Difference</t>
  </si>
  <si>
    <t>and Actual</t>
  </si>
  <si>
    <t>Total</t>
  </si>
  <si>
    <t>Differences</t>
  </si>
  <si>
    <t>Proportionate</t>
  </si>
  <si>
    <t>Investment</t>
  </si>
  <si>
    <t>Deferred</t>
  </si>
  <si>
    <t>Share of</t>
  </si>
  <si>
    <t>Expected</t>
  </si>
  <si>
    <t>Earnings on</t>
  </si>
  <si>
    <t>and Proportionate</t>
  </si>
  <si>
    <t>Outflows</t>
  </si>
  <si>
    <t>Inflows</t>
  </si>
  <si>
    <t>Plan</t>
  </si>
  <si>
    <t>Net OPEB</t>
  </si>
  <si>
    <t>OPEB Plan</t>
  </si>
  <si>
    <t>Change of</t>
  </si>
  <si>
    <t>of</t>
  </si>
  <si>
    <t>OPEB</t>
  </si>
  <si>
    <t>Experience</t>
  </si>
  <si>
    <t>Investments</t>
  </si>
  <si>
    <t>Assumptions</t>
  </si>
  <si>
    <t>Resources</t>
  </si>
  <si>
    <t>Expense</t>
  </si>
  <si>
    <t>Appendix F - Schedule of Deferred Inflows/Outflows</t>
  </si>
  <si>
    <t>Fiscal Year End June 30</t>
  </si>
  <si>
    <t>Thereafter</t>
  </si>
  <si>
    <t>Appendix G - Proportionate Share</t>
  </si>
  <si>
    <t>Deferred Outflows</t>
  </si>
  <si>
    <t>Deferred Inflows</t>
  </si>
  <si>
    <t>OPEB Liability</t>
  </si>
  <si>
    <t>Proportionate Share at:</t>
  </si>
  <si>
    <t>Debit</t>
  </si>
  <si>
    <t>Credit</t>
  </si>
  <si>
    <t>Balances</t>
  </si>
  <si>
    <t>MP 2021</t>
  </si>
  <si>
    <t>x</t>
  </si>
  <si>
    <t>Virginia Passenger Rail Authority</t>
  </si>
  <si>
    <t>MP 2022</t>
  </si>
  <si>
    <t>Secretary of Labor</t>
  </si>
  <si>
    <t>Sussex I and II State Prisons Complex</t>
  </si>
  <si>
    <t>Virginia Conflict of Interest and Ethics Advisory Council</t>
  </si>
  <si>
    <t>Behavioral Health Commission</t>
  </si>
  <si>
    <t>Virginia Cannabis Control Authority</t>
  </si>
  <si>
    <t>OPEB - Health Benefits Program for Pre-Medicare Retirees, Survivors, and LTD Participants</t>
  </si>
  <si>
    <t>GASB 75 Sample FY2023 Journal Entries</t>
  </si>
  <si>
    <t>AGENCY #</t>
  </si>
  <si>
    <t>1. To set up July 1, 2021 OPEB Liability and reverse FY 2021 deferred outflows/inflows of resources.</t>
  </si>
  <si>
    <t>All Participating Agencies</t>
  </si>
  <si>
    <t>OPEB liability - July 1, 2021 - A</t>
  </si>
  <si>
    <t>FY 2021 Deferred Inflows of Resources</t>
  </si>
  <si>
    <t>Appendix I , Column L</t>
  </si>
  <si>
    <t>FY 2021 Deferred Outflows of Resources</t>
  </si>
  <si>
    <t>Appendix I, Column G</t>
  </si>
  <si>
    <t>Adjusted OPEB Liability - July 1, 2021</t>
  </si>
  <si>
    <t>Calculated*</t>
  </si>
  <si>
    <t>Calculated</t>
  </si>
  <si>
    <t>Appendix H, Column B</t>
  </si>
  <si>
    <t>This entry establishes the adjusted OPEB Liability at July 1, 2021 exclusive of beginning Deferred Inflows and Outflows of Resources</t>
  </si>
  <si>
    <t>3. To record June 30, 2022 OPEB liability, OPEB expense, deferred outflows/inflows of resources.</t>
  </si>
  <si>
    <t>Calculated* (See journal 1)</t>
  </si>
  <si>
    <t>FY 2022 OPEB Expense</t>
  </si>
  <si>
    <t>Appendix B, Column L</t>
  </si>
  <si>
    <t>FY 2022 Deferred Outflows of Resources</t>
  </si>
  <si>
    <t>Appendix E, Column G</t>
  </si>
  <si>
    <t>FY 2022 Deferred Inflows of Resources</t>
  </si>
  <si>
    <t>Appendix E, Column L</t>
  </si>
  <si>
    <t>FY 2022 Benefit payment</t>
  </si>
  <si>
    <t>Appendix C, Column H</t>
  </si>
  <si>
    <t>Pre-Medicare Retiree OPEB Liability - Due in More Than One Year - June 30, 2022</t>
  </si>
  <si>
    <t>Calculated (Appendix A, Column C minus Appendix H, Column B)</t>
  </si>
  <si>
    <t>Pre-Medicare Retiree OPEB Liability - Due within one year - June 30, 2022</t>
  </si>
  <si>
    <t>This entry records the FY 2022 Employer OPEB Expense, OPEB Liability, and the related Deferred Inflows and Outflows at June 30, 2022.</t>
  </si>
  <si>
    <t>FY 2023 OPEB Expense</t>
  </si>
  <si>
    <t>Notes: There are no special funding situations or nonemployer contributing entities as defined in GASBS No.75.</t>
  </si>
  <si>
    <t>Appendix H - Schedule of Benefit Payments</t>
  </si>
  <si>
    <t>FY 2022</t>
  </si>
  <si>
    <t>FY 2021</t>
  </si>
  <si>
    <t>FY 2020</t>
  </si>
  <si>
    <t>FY 2019</t>
  </si>
  <si>
    <t>FY 2018</t>
  </si>
  <si>
    <t>Benefit</t>
  </si>
  <si>
    <t>Payments</t>
  </si>
  <si>
    <t>2. To reverse prior year reclassification of FY 2022 benefit payments as deferred outflows of resources.</t>
  </si>
  <si>
    <t>Appendix A, Column F</t>
  </si>
  <si>
    <t>Appendix H, Column D</t>
  </si>
  <si>
    <t>This is the employer's FY 2023 benefit payments.  Since the Measurement Date is June 30, 2022, benefit payments made after that date must be reclassified as Deferred Outflows of Resources.  These benefit payments will be part of the Total Employer OPEB Expense in the FY 2024 Financial Statements.</t>
  </si>
  <si>
    <t xml:space="preserve">     b) 2021 Pre-Medicare Retiree OPEB Liability - Due within one year</t>
  </si>
  <si>
    <t xml:space="preserve">     a) 2021 Pre-Medicare Retiree OPEB Liability</t>
  </si>
  <si>
    <t xml:space="preserve">     c) OPEB liability - July 1, 2021 Total </t>
  </si>
  <si>
    <t>This is the employer's FY 2022 Benefit Payments.  Since the Measurement Date for the prior year was June 30, 2021, benefit payments made after that date were reclassified as Deferred Outflows of Resources in the FY 2022 Financial Statements.</t>
  </si>
  <si>
    <t>4. To reclassify the FY 2023 benefit payments as deferred outflows of resources.</t>
  </si>
  <si>
    <t>A. OPEB liability - July 1, 2021 Detail</t>
  </si>
  <si>
    <t>Note: Benefit payments are the proportionate share of the total retiree benefit payments in FY 2022 and not the agency's actual benefit payments.</t>
  </si>
  <si>
    <t>FY 2023</t>
  </si>
  <si>
    <r>
      <t>Virginia Retirement System</t>
    </r>
    <r>
      <rPr>
        <vertAlign val="superscript"/>
        <sz val="10"/>
        <color theme="1"/>
        <rFont val="Arial"/>
        <family val="2"/>
      </rPr>
      <t>1</t>
    </r>
  </si>
  <si>
    <t>Secretary of labor</t>
  </si>
  <si>
    <t>Opioid Abatement Authority</t>
  </si>
  <si>
    <t>Behavioral Helath Commission</t>
  </si>
  <si>
    <t>Puller Veterans Care Center</t>
  </si>
  <si>
    <t>Jones and Cabacoy Veterans Care Center</t>
  </si>
  <si>
    <t xml:space="preserve"> </t>
  </si>
  <si>
    <t xml:space="preserve">Appendix I - Prior Year Deferred Inflows </t>
  </si>
  <si>
    <t xml:space="preserve">     and Outflows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</si>
</sst>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00%"/>
    <numFmt numFmtId="166" formatCode="_(* #,##0_);_(* \(#,##0\);_(* &quot;-&quot;??_);_(@_)"/>
    <numFmt numFmtId="167" formatCode="0.00000000%"/>
    <numFmt numFmtId="168" formatCode="0.0000%"/>
    <numFmt numFmtId="169" formatCode="_(&quot;$&quot;* #,##0.0_);_(&quot;$&quot;* \(#,##0.0\);_(&quot;$&quot;* &quot;-&quot;??_);_(@_)"/>
    <numFmt numFmtId="170" formatCode="0.0000000%"/>
    <numFmt numFmtId="171" formatCode="_(* #,##0_);_(* \(#,##0\);_(* &quot;-&quot;?????_);_(@_)"/>
  </numFmts>
  <fonts count="26" x14ac:knownFonts="1">
    <font>
      <sz val="11"/>
      <color theme="1"/>
      <name val="Calibri"/>
      <family val="2"/>
      <scheme val="minor"/>
    </font>
    <font>
      <sz val="11"/>
      <color theme="1"/>
      <name val="Calibri"/>
      <family val="2"/>
      <scheme val="minor"/>
    </font>
    <font>
      <b/>
      <sz val="12"/>
      <color theme="1"/>
      <name val="Arial"/>
      <family val="2"/>
    </font>
    <font>
      <sz val="10"/>
      <color theme="1"/>
      <name val="Arial"/>
      <family val="2"/>
    </font>
    <font>
      <b/>
      <sz val="10"/>
      <color theme="1"/>
      <name val="Arial"/>
      <family val="2"/>
    </font>
    <font>
      <u/>
      <sz val="10"/>
      <color theme="1"/>
      <name val="Arial"/>
      <family val="2"/>
    </font>
    <font>
      <sz val="10"/>
      <color theme="0"/>
      <name val="Arial"/>
      <family val="2"/>
    </font>
    <font>
      <sz val="10"/>
      <name val="Arial"/>
      <family val="2"/>
    </font>
    <font>
      <b/>
      <u val="double"/>
      <sz val="10"/>
      <color theme="1"/>
      <name val="Arial"/>
      <family val="2"/>
    </font>
    <font>
      <b/>
      <u val="doubleAccounting"/>
      <sz val="10"/>
      <name val="Arial"/>
      <family val="2"/>
    </font>
    <font>
      <b/>
      <sz val="10"/>
      <name val="Arial"/>
      <family val="2"/>
    </font>
    <font>
      <u val="singleAccounting"/>
      <sz val="10"/>
      <color theme="1"/>
      <name val="Arial"/>
      <family val="2"/>
    </font>
    <font>
      <sz val="5"/>
      <name val="Arial"/>
      <family val="2"/>
    </font>
    <font>
      <u/>
      <sz val="10"/>
      <color rgb="FF000000"/>
      <name val="Arial"/>
      <family val="2"/>
    </font>
    <font>
      <sz val="11"/>
      <color theme="1"/>
      <name val="Calibri"/>
      <family val="2"/>
    </font>
    <font>
      <u/>
      <sz val="11"/>
      <color theme="1"/>
      <name val="Calibri"/>
      <family val="2"/>
    </font>
    <font>
      <b/>
      <u val="doubleAccounting"/>
      <sz val="10"/>
      <color theme="1"/>
      <name val="Arial"/>
      <family val="2"/>
    </font>
    <font>
      <sz val="11"/>
      <color rgb="FFFF0000"/>
      <name val="Calibri"/>
      <family val="2"/>
      <scheme val="minor"/>
    </font>
    <font>
      <b/>
      <sz val="11"/>
      <color theme="1"/>
      <name val="Calibri"/>
      <family val="2"/>
      <scheme val="minor"/>
    </font>
    <font>
      <b/>
      <i/>
      <u/>
      <sz val="11"/>
      <color theme="1"/>
      <name val="Calibri"/>
      <family val="2"/>
      <scheme val="minor"/>
    </font>
    <font>
      <sz val="11"/>
      <name val="Calibri"/>
      <family val="2"/>
      <scheme val="minor"/>
    </font>
    <font>
      <sz val="11"/>
      <color theme="1" tint="0.34998626667073579"/>
      <name val="Calibri"/>
      <family val="2"/>
      <scheme val="minor"/>
    </font>
    <font>
      <b/>
      <sz val="9"/>
      <color indexed="81"/>
      <name val="Tahoma"/>
      <family val="2"/>
    </font>
    <font>
      <sz val="9"/>
      <color indexed="81"/>
      <name val="Tahoma"/>
      <family val="2"/>
    </font>
    <font>
      <vertAlign val="superscript"/>
      <sz val="10"/>
      <color theme="1"/>
      <name val="Arial"/>
      <family val="2"/>
    </font>
    <font>
      <b/>
      <sz val="1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0070C0"/>
        <bgColor indexed="64"/>
      </patternFill>
    </fill>
    <fill>
      <patternFill patternType="solid">
        <fgColor theme="9"/>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91">
    <xf numFmtId="0" fontId="0" fillId="0" borderId="0" xfId="0"/>
    <xf numFmtId="0" fontId="2" fillId="0" borderId="0" xfId="0" applyFont="1"/>
    <xf numFmtId="0" fontId="3" fillId="0" borderId="0" xfId="0" applyFont="1"/>
    <xf numFmtId="0" fontId="2" fillId="0" borderId="0" xfId="0" applyFont="1" applyAlignment="1">
      <alignment horizontal="center"/>
    </xf>
    <xf numFmtId="0" fontId="4" fillId="0" borderId="0" xfId="0" applyFont="1"/>
    <xf numFmtId="0" fontId="3" fillId="0" borderId="0" xfId="0" applyFont="1" applyAlignment="1">
      <alignment horizontal="right"/>
    </xf>
    <xf numFmtId="0" fontId="3" fillId="0" borderId="1" xfId="0" applyFont="1" applyBorder="1" applyAlignment="1">
      <alignment horizontal="center"/>
    </xf>
    <xf numFmtId="0" fontId="5" fillId="0" borderId="0" xfId="0" applyFont="1" applyAlignment="1">
      <alignment horizontal="center"/>
    </xf>
    <xf numFmtId="0" fontId="5" fillId="0" borderId="0" xfId="0" applyFont="1" applyAlignment="1">
      <alignment horizontal="center" wrapText="1"/>
    </xf>
    <xf numFmtId="0" fontId="3" fillId="0" borderId="1" xfId="0" applyFont="1" applyBorder="1" applyAlignment="1">
      <alignment horizontal="right"/>
    </xf>
    <xf numFmtId="0" fontId="3" fillId="0" borderId="0" xfId="0" applyFont="1" applyAlignment="1">
      <alignment horizontal="center"/>
    </xf>
    <xf numFmtId="0" fontId="3" fillId="0" borderId="0" xfId="0" applyFont="1" applyAlignment="1">
      <alignment horizontal="center" wrapText="1"/>
    </xf>
    <xf numFmtId="0" fontId="6" fillId="0" borderId="0" xfId="0" applyFont="1"/>
    <xf numFmtId="0" fontId="7" fillId="0" borderId="0" xfId="0" applyFont="1" applyAlignment="1">
      <alignment horizontal="left"/>
    </xf>
    <xf numFmtId="0" fontId="3" fillId="0" borderId="0" xfId="0" applyFont="1" applyAlignment="1">
      <alignment horizontal="left"/>
    </xf>
    <xf numFmtId="164" fontId="3" fillId="0" borderId="0" xfId="1" applyNumberFormat="1" applyFont="1" applyBorder="1" applyAlignment="1">
      <alignment horizontal="center"/>
    </xf>
    <xf numFmtId="167" fontId="3" fillId="0" borderId="0" xfId="3" applyNumberFormat="1" applyFont="1" applyBorder="1" applyAlignment="1">
      <alignment horizontal="right"/>
    </xf>
    <xf numFmtId="164" fontId="4" fillId="0" borderId="3" xfId="0" applyNumberFormat="1" applyFont="1" applyBorder="1" applyAlignment="1">
      <alignment horizontal="center"/>
    </xf>
    <xf numFmtId="0" fontId="8" fillId="0" borderId="0" xfId="0" applyFont="1" applyAlignment="1">
      <alignment horizontal="center"/>
    </xf>
    <xf numFmtId="168" fontId="4" fillId="0" borderId="3" xfId="3" applyNumberFormat="1" applyFont="1" applyBorder="1" applyAlignment="1">
      <alignment horizontal="right"/>
    </xf>
    <xf numFmtId="43" fontId="3" fillId="0" borderId="0" xfId="0" applyNumberFormat="1" applyFont="1"/>
    <xf numFmtId="164" fontId="3" fillId="0" borderId="0" xfId="0" applyNumberFormat="1" applyFont="1"/>
    <xf numFmtId="0" fontId="3" fillId="0" borderId="1" xfId="0" applyFont="1" applyBorder="1" applyAlignment="1">
      <alignment horizontal="left" wrapText="1"/>
    </xf>
    <xf numFmtId="0" fontId="3" fillId="0" borderId="1" xfId="0" applyFont="1" applyBorder="1" applyAlignment="1">
      <alignment horizontal="center" wrapText="1"/>
    </xf>
    <xf numFmtId="0" fontId="3" fillId="0" borderId="0" xfId="0" applyFont="1" applyAlignment="1">
      <alignment horizontal="left" wrapText="1"/>
    </xf>
    <xf numFmtId="165" fontId="3" fillId="0" borderId="0" xfId="3" applyNumberFormat="1" applyFont="1" applyBorder="1" applyAlignment="1">
      <alignment horizontal="center" wrapText="1"/>
    </xf>
    <xf numFmtId="166" fontId="3" fillId="0" borderId="0" xfId="1" applyNumberFormat="1" applyFont="1" applyBorder="1" applyAlignment="1">
      <alignment horizontal="center" wrapText="1"/>
    </xf>
    <xf numFmtId="44" fontId="9" fillId="0" borderId="0" xfId="2" applyFont="1" applyBorder="1" applyAlignment="1">
      <alignment horizontal="center"/>
    </xf>
    <xf numFmtId="0" fontId="10" fillId="0" borderId="0" xfId="0" applyFont="1"/>
    <xf numFmtId="0" fontId="9" fillId="0" borderId="0" xfId="0" applyFont="1" applyAlignment="1">
      <alignment horizontal="center"/>
    </xf>
    <xf numFmtId="168" fontId="9" fillId="0" borderId="0" xfId="3" applyNumberFormat="1" applyFont="1" applyAlignment="1">
      <alignment horizontal="center"/>
    </xf>
    <xf numFmtId="164" fontId="9" fillId="0" borderId="0" xfId="2" applyNumberFormat="1" applyFont="1" applyAlignment="1">
      <alignment horizontal="center"/>
    </xf>
    <xf numFmtId="0" fontId="7" fillId="0" borderId="0" xfId="0" applyFont="1"/>
    <xf numFmtId="166" fontId="3" fillId="0" borderId="0" xfId="1" applyNumberFormat="1" applyFont="1"/>
    <xf numFmtId="0" fontId="3" fillId="0" borderId="1" xfId="0" applyFont="1" applyBorder="1" applyAlignment="1">
      <alignment horizontal="left"/>
    </xf>
    <xf numFmtId="0" fontId="0" fillId="0" borderId="1" xfId="0" applyBorder="1"/>
    <xf numFmtId="0" fontId="3" fillId="0" borderId="1" xfId="0" applyFont="1" applyBorder="1" applyAlignment="1">
      <alignment horizontal="right" wrapText="1"/>
    </xf>
    <xf numFmtId="0" fontId="3" fillId="0" borderId="0" xfId="0" applyFont="1" applyAlignment="1">
      <alignment horizontal="right" wrapText="1"/>
    </xf>
    <xf numFmtId="0" fontId="4" fillId="0" borderId="1" xfId="0" applyFont="1" applyBorder="1" applyAlignment="1">
      <alignment horizontal="right" wrapText="1"/>
    </xf>
    <xf numFmtId="0" fontId="12" fillId="0" borderId="0" xfId="0" applyFont="1" applyAlignment="1">
      <alignment horizontal="left"/>
    </xf>
    <xf numFmtId="0" fontId="12" fillId="0" borderId="0" xfId="0" applyFont="1"/>
    <xf numFmtId="169" fontId="9" fillId="0" borderId="0" xfId="2" applyNumberFormat="1" applyFont="1" applyBorder="1"/>
    <xf numFmtId="44" fontId="3" fillId="0" borderId="0" xfId="0" applyNumberFormat="1" applyFont="1"/>
    <xf numFmtId="170" fontId="3" fillId="0" borderId="0" xfId="3" applyNumberFormat="1" applyFont="1"/>
    <xf numFmtId="0" fontId="5"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right"/>
    </xf>
    <xf numFmtId="0" fontId="13" fillId="0" borderId="0" xfId="0" applyFont="1" applyAlignment="1">
      <alignment horizontal="center"/>
    </xf>
    <xf numFmtId="168" fontId="3" fillId="0" borderId="0" xfId="3" applyNumberFormat="1" applyFont="1" applyAlignment="1">
      <alignment horizontal="right"/>
    </xf>
    <xf numFmtId="41" fontId="14" fillId="0" borderId="0" xfId="0" applyNumberFormat="1" applyFont="1"/>
    <xf numFmtId="168" fontId="3" fillId="0" borderId="0" xfId="0" applyNumberFormat="1" applyFont="1"/>
    <xf numFmtId="0" fontId="2" fillId="0" borderId="0" xfId="0" applyFont="1" applyAlignment="1">
      <alignment horizontal="left"/>
    </xf>
    <xf numFmtId="0" fontId="13" fillId="0" borderId="0" xfId="0" applyFont="1"/>
    <xf numFmtId="0" fontId="3" fillId="0" borderId="1" xfId="0" applyFont="1" applyBorder="1"/>
    <xf numFmtId="0" fontId="3" fillId="0" borderId="2" xfId="0" applyFont="1" applyBorder="1" applyAlignment="1">
      <alignment horizontal="center"/>
    </xf>
    <xf numFmtId="0" fontId="3" fillId="0" borderId="2" xfId="0" applyFont="1" applyBorder="1" applyAlignment="1">
      <alignment horizontal="right"/>
    </xf>
    <xf numFmtId="0" fontId="0" fillId="0" borderId="0" xfId="0" applyAlignment="1">
      <alignment horizontal="right"/>
    </xf>
    <xf numFmtId="14" fontId="0" fillId="0" borderId="1" xfId="0" applyNumberFormat="1" applyBorder="1" applyAlignment="1">
      <alignment horizontal="right"/>
    </xf>
    <xf numFmtId="0" fontId="0" fillId="0" borderId="1" xfId="0" applyBorder="1" applyAlignment="1">
      <alignment horizontal="right"/>
    </xf>
    <xf numFmtId="164" fontId="16" fillId="0" borderId="0" xfId="0" applyNumberFormat="1" applyFont="1" applyAlignment="1">
      <alignment horizontal="center"/>
    </xf>
    <xf numFmtId="0" fontId="3" fillId="0" borderId="0" xfId="0" applyFont="1" applyAlignment="1">
      <alignment horizontal="left" vertical="top" wrapText="1"/>
    </xf>
    <xf numFmtId="166" fontId="3" fillId="0" borderId="0" xfId="1" applyNumberFormat="1" applyFont="1" applyAlignment="1">
      <alignment horizontal="center" vertical="top"/>
    </xf>
    <xf numFmtId="166" fontId="3" fillId="0" borderId="0" xfId="1" applyNumberFormat="1" applyFont="1" applyAlignment="1">
      <alignment vertical="top"/>
    </xf>
    <xf numFmtId="0" fontId="3" fillId="0" borderId="0" xfId="0" applyFont="1" applyAlignment="1">
      <alignment vertical="top"/>
    </xf>
    <xf numFmtId="164" fontId="3" fillId="0" borderId="0" xfId="2" applyNumberFormat="1" applyFont="1" applyAlignment="1">
      <alignment horizontal="center" vertical="top"/>
    </xf>
    <xf numFmtId="164" fontId="0" fillId="0" borderId="0" xfId="2" applyNumberFormat="1" applyFont="1" applyAlignment="1">
      <alignment vertical="top"/>
    </xf>
    <xf numFmtId="42" fontId="3" fillId="0" borderId="0" xfId="2" applyNumberFormat="1" applyFont="1" applyAlignment="1">
      <alignment vertical="top"/>
    </xf>
    <xf numFmtId="166" fontId="11" fillId="0" borderId="0" xfId="1" applyNumberFormat="1" applyFont="1" applyAlignment="1">
      <alignment vertical="top"/>
    </xf>
    <xf numFmtId="0" fontId="7" fillId="0" borderId="0" xfId="0" applyFont="1" applyAlignment="1">
      <alignment horizontal="left" vertical="top"/>
    </xf>
    <xf numFmtId="0" fontId="3" fillId="0" borderId="0" xfId="0" applyFont="1" applyAlignment="1">
      <alignment horizontal="left" vertical="top" shrinkToFit="1"/>
    </xf>
    <xf numFmtId="168" fontId="3" fillId="0" borderId="0" xfId="3" applyNumberFormat="1" applyFont="1" applyBorder="1" applyAlignment="1">
      <alignment horizontal="right" vertical="top"/>
    </xf>
    <xf numFmtId="42" fontId="14" fillId="0" borderId="0" xfId="0" applyNumberFormat="1" applyFont="1" applyAlignment="1">
      <alignment vertical="top"/>
    </xf>
    <xf numFmtId="164" fontId="14" fillId="0" borderId="0" xfId="0" applyNumberFormat="1" applyFont="1" applyAlignment="1">
      <alignment vertical="top"/>
    </xf>
    <xf numFmtId="168" fontId="3" fillId="0" borderId="0" xfId="3" applyNumberFormat="1" applyFont="1" applyAlignment="1">
      <alignment horizontal="right" vertical="top"/>
    </xf>
    <xf numFmtId="41" fontId="14" fillId="0" borderId="0" xfId="0" applyNumberFormat="1" applyFont="1" applyAlignment="1">
      <alignment vertical="top"/>
    </xf>
    <xf numFmtId="168" fontId="5" fillId="0" borderId="0" xfId="3" applyNumberFormat="1" applyFont="1" applyAlignment="1">
      <alignment horizontal="right" vertical="top"/>
    </xf>
    <xf numFmtId="166" fontId="5" fillId="0" borderId="0" xfId="1" applyNumberFormat="1" applyFont="1" applyAlignment="1">
      <alignment horizontal="center" vertical="top"/>
    </xf>
    <xf numFmtId="41" fontId="15" fillId="0" borderId="0" xfId="0" applyNumberFormat="1" applyFont="1" applyAlignment="1">
      <alignment vertical="top"/>
    </xf>
    <xf numFmtId="0" fontId="3" fillId="0" borderId="0" xfId="0" applyFont="1" applyAlignment="1">
      <alignment horizontal="left" vertical="top"/>
    </xf>
    <xf numFmtId="166" fontId="11" fillId="0" borderId="0" xfId="1" applyNumberFormat="1" applyFont="1" applyAlignment="1">
      <alignment horizontal="center" vertical="top"/>
    </xf>
    <xf numFmtId="0" fontId="3" fillId="0" borderId="0" xfId="0" applyFont="1" applyAlignment="1">
      <alignment horizontal="center" vertical="top"/>
    </xf>
    <xf numFmtId="0" fontId="0" fillId="0" borderId="0" xfId="0" applyAlignment="1">
      <alignment vertical="top"/>
    </xf>
    <xf numFmtId="0" fontId="3" fillId="0" borderId="0" xfId="0" applyFont="1" applyAlignment="1">
      <alignment horizontal="center" vertical="top" wrapText="1"/>
    </xf>
    <xf numFmtId="165" fontId="3" fillId="0" borderId="0" xfId="3" applyNumberFormat="1" applyFont="1" applyBorder="1" applyAlignment="1">
      <alignment horizontal="center" vertical="top" wrapText="1"/>
    </xf>
    <xf numFmtId="164" fontId="3" fillId="0" borderId="0" xfId="2" applyNumberFormat="1" applyFont="1" applyBorder="1" applyAlignment="1">
      <alignment horizontal="center" vertical="top" wrapText="1"/>
    </xf>
    <xf numFmtId="164" fontId="3" fillId="0" borderId="0" xfId="2" applyNumberFormat="1" applyFont="1" applyFill="1" applyAlignment="1">
      <alignment horizontal="center" vertical="top"/>
    </xf>
    <xf numFmtId="166" fontId="3" fillId="0" borderId="0" xfId="1" applyNumberFormat="1" applyFont="1" applyBorder="1" applyAlignment="1">
      <alignment horizontal="center" vertical="top" wrapText="1"/>
    </xf>
    <xf numFmtId="166" fontId="3" fillId="0" borderId="0" xfId="1" applyNumberFormat="1" applyFont="1" applyFill="1" applyAlignment="1">
      <alignment horizontal="center" vertical="top"/>
    </xf>
    <xf numFmtId="165" fontId="5" fillId="0" borderId="0" xfId="3" applyNumberFormat="1" applyFont="1" applyBorder="1" applyAlignment="1">
      <alignment horizontal="center" vertical="top" wrapText="1"/>
    </xf>
    <xf numFmtId="166" fontId="5" fillId="0" borderId="0" xfId="1" applyNumberFormat="1" applyFont="1" applyBorder="1" applyAlignment="1">
      <alignment horizontal="center" vertical="top" wrapText="1"/>
    </xf>
    <xf numFmtId="166" fontId="5" fillId="0" borderId="0" xfId="1" applyNumberFormat="1" applyFont="1" applyFill="1" applyAlignment="1">
      <alignment horizontal="center" vertical="top"/>
    </xf>
    <xf numFmtId="165" fontId="3" fillId="0" borderId="0" xfId="3" applyNumberFormat="1" applyFont="1" applyAlignment="1">
      <alignment horizontal="right" vertical="top"/>
    </xf>
    <xf numFmtId="166" fontId="3" fillId="0" borderId="1" xfId="1" applyNumberFormat="1" applyFont="1" applyBorder="1" applyAlignment="1">
      <alignment horizontal="center" vertical="top"/>
    </xf>
    <xf numFmtId="165" fontId="3" fillId="0" borderId="1" xfId="3" applyNumberFormat="1" applyFont="1" applyBorder="1" applyAlignment="1">
      <alignment horizontal="right" vertical="top"/>
    </xf>
    <xf numFmtId="165" fontId="3" fillId="0" borderId="0" xfId="0" applyNumberFormat="1" applyFont="1" applyAlignment="1">
      <alignment vertical="top"/>
    </xf>
    <xf numFmtId="0" fontId="19" fillId="0" borderId="0" xfId="0" applyFont="1"/>
    <xf numFmtId="0" fontId="20" fillId="0" borderId="0" xfId="0" applyFont="1"/>
    <xf numFmtId="0" fontId="20" fillId="2" borderId="0" xfId="0" applyFont="1" applyFill="1" applyAlignment="1" applyProtection="1">
      <alignment horizontal="right"/>
      <protection locked="0"/>
    </xf>
    <xf numFmtId="0" fontId="0" fillId="3" borderId="0" xfId="0" applyFill="1" applyProtection="1">
      <protection locked="0"/>
    </xf>
    <xf numFmtId="166" fontId="0" fillId="0" borderId="0" xfId="0" applyNumberFormat="1" applyProtection="1">
      <protection locked="0"/>
    </xf>
    <xf numFmtId="0" fontId="0" fillId="0" borderId="0" xfId="0" applyProtection="1">
      <protection locked="0"/>
    </xf>
    <xf numFmtId="0" fontId="20" fillId="0" borderId="0" xfId="0" applyFont="1" applyProtection="1">
      <protection locked="0"/>
    </xf>
    <xf numFmtId="0" fontId="0" fillId="4" borderId="0" xfId="0" applyFill="1"/>
    <xf numFmtId="0" fontId="18" fillId="0" borderId="0" xfId="0" applyFont="1"/>
    <xf numFmtId="0" fontId="0" fillId="0" borderId="2" xfId="0" applyBorder="1" applyAlignment="1">
      <alignment horizontal="right"/>
    </xf>
    <xf numFmtId="166" fontId="0" fillId="2" borderId="0" xfId="1" applyNumberFormat="1" applyFont="1" applyFill="1" applyProtection="1"/>
    <xf numFmtId="166" fontId="0" fillId="0" borderId="0" xfId="1" applyNumberFormat="1" applyFont="1" applyFill="1" applyProtection="1"/>
    <xf numFmtId="0" fontId="0" fillId="0" borderId="0" xfId="0" applyAlignment="1">
      <alignment horizontal="left" indent="3"/>
    </xf>
    <xf numFmtId="166" fontId="0" fillId="2" borderId="0" xfId="1" applyNumberFormat="1" applyFont="1" applyFill="1" applyBorder="1" applyProtection="1"/>
    <xf numFmtId="166" fontId="0" fillId="0" borderId="0" xfId="1" applyNumberFormat="1" applyFont="1" applyFill="1" applyBorder="1" applyProtection="1"/>
    <xf numFmtId="166" fontId="0" fillId="0" borderId="4" xfId="0" applyNumberFormat="1" applyBorder="1"/>
    <xf numFmtId="166" fontId="0" fillId="0" borderId="0" xfId="0" applyNumberFormat="1"/>
    <xf numFmtId="0" fontId="18" fillId="0" borderId="0" xfId="0" applyFont="1" applyAlignment="1">
      <alignment horizontal="left" indent="3"/>
    </xf>
    <xf numFmtId="0" fontId="21" fillId="0" borderId="0" xfId="0" applyFont="1" applyAlignment="1">
      <alignment horizontal="left" indent="3"/>
    </xf>
    <xf numFmtId="0" fontId="21" fillId="0" borderId="0" xfId="0" applyFont="1"/>
    <xf numFmtId="166" fontId="21" fillId="0" borderId="0" xfId="1" applyNumberFormat="1" applyFont="1" applyFill="1" applyProtection="1"/>
    <xf numFmtId="166" fontId="21" fillId="0" borderId="0" xfId="1" applyNumberFormat="1" applyFont="1" applyFill="1" applyBorder="1" applyProtection="1"/>
    <xf numFmtId="166" fontId="21" fillId="0" borderId="1" xfId="1" applyNumberFormat="1" applyFont="1" applyFill="1" applyBorder="1" applyProtection="1"/>
    <xf numFmtId="166" fontId="0" fillId="0" borderId="0" xfId="1" applyNumberFormat="1" applyFont="1" applyProtection="1"/>
    <xf numFmtId="0" fontId="18" fillId="0" borderId="0" xfId="0" applyFont="1" applyAlignment="1">
      <alignment wrapText="1"/>
    </xf>
    <xf numFmtId="166" fontId="0" fillId="0" borderId="0" xfId="0" applyNumberFormat="1" applyAlignment="1">
      <alignment horizontal="right"/>
    </xf>
    <xf numFmtId="0" fontId="20" fillId="0" borderId="0" xfId="0" applyFont="1" applyAlignment="1">
      <alignment wrapText="1"/>
    </xf>
    <xf numFmtId="166" fontId="0" fillId="0" borderId="1" xfId="1" applyNumberFormat="1" applyFont="1" applyFill="1" applyBorder="1" applyProtection="1"/>
    <xf numFmtId="166" fontId="17" fillId="0" borderId="0" xfId="0" applyNumberFormat="1" applyFont="1"/>
    <xf numFmtId="0" fontId="18" fillId="0" borderId="0" xfId="0" applyFont="1" applyProtection="1">
      <protection locked="0"/>
    </xf>
    <xf numFmtId="166" fontId="2" fillId="0" borderId="0" xfId="1" applyNumberFormat="1" applyFont="1" applyAlignment="1">
      <alignment horizontal="center"/>
    </xf>
    <xf numFmtId="0" fontId="7" fillId="0" borderId="0" xfId="0" applyFont="1" applyAlignment="1">
      <alignment horizontal="right"/>
    </xf>
    <xf numFmtId="0" fontId="17" fillId="0" borderId="0" xfId="0" applyFont="1"/>
    <xf numFmtId="166" fontId="3" fillId="0" borderId="0" xfId="1" applyNumberFormat="1" applyFont="1" applyAlignment="1">
      <alignment horizontal="center"/>
    </xf>
    <xf numFmtId="0" fontId="7" fillId="0" borderId="1" xfId="0" applyFont="1" applyBorder="1" applyAlignment="1">
      <alignment horizontal="right"/>
    </xf>
    <xf numFmtId="166" fontId="3" fillId="0" borderId="1" xfId="1" applyNumberFormat="1" applyFont="1" applyBorder="1" applyAlignment="1">
      <alignment horizontal="center"/>
    </xf>
    <xf numFmtId="166" fontId="0" fillId="0" borderId="0" xfId="1" applyNumberFormat="1" applyFont="1"/>
    <xf numFmtId="165" fontId="3" fillId="0" borderId="0" xfId="3" applyNumberFormat="1" applyFont="1" applyAlignment="1">
      <alignment horizontal="right"/>
    </xf>
    <xf numFmtId="165" fontId="3" fillId="0" borderId="1" xfId="3" applyNumberFormat="1" applyFont="1" applyBorder="1" applyAlignment="1">
      <alignment horizontal="right"/>
    </xf>
    <xf numFmtId="165" fontId="3" fillId="0" borderId="0" xfId="3" applyNumberFormat="1" applyFont="1" applyBorder="1" applyAlignment="1">
      <alignment horizontal="right"/>
    </xf>
    <xf numFmtId="166" fontId="3" fillId="0" borderId="5" xfId="1" applyNumberFormat="1" applyFont="1" applyBorder="1"/>
    <xf numFmtId="168" fontId="4" fillId="0" borderId="0" xfId="3" applyNumberFormat="1" applyFont="1" applyBorder="1" applyAlignment="1">
      <alignment horizontal="right"/>
    </xf>
    <xf numFmtId="0" fontId="3" fillId="0" borderId="0" xfId="0" applyFont="1" applyAlignment="1">
      <alignment horizontal="left" shrinkToFit="1"/>
    </xf>
    <xf numFmtId="168" fontId="3" fillId="0" borderId="0" xfId="3" applyNumberFormat="1" applyFont="1" applyBorder="1" applyAlignment="1">
      <alignment horizontal="right"/>
    </xf>
    <xf numFmtId="42" fontId="14" fillId="0" borderId="0" xfId="0" applyNumberFormat="1" applyFont="1"/>
    <xf numFmtId="164" fontId="14" fillId="0" borderId="0" xfId="0" applyNumberFormat="1" applyFont="1"/>
    <xf numFmtId="168" fontId="5" fillId="0" borderId="0" xfId="3" applyNumberFormat="1" applyFont="1" applyAlignment="1">
      <alignment horizontal="right"/>
    </xf>
    <xf numFmtId="166" fontId="5" fillId="0" borderId="0" xfId="1" applyNumberFormat="1" applyFont="1" applyAlignment="1">
      <alignment horizontal="center"/>
    </xf>
    <xf numFmtId="41" fontId="15" fillId="0" borderId="0" xfId="0" applyNumberFormat="1" applyFont="1"/>
    <xf numFmtId="166" fontId="0" fillId="0" borderId="6" xfId="0" applyNumberFormat="1" applyBorder="1"/>
    <xf numFmtId="164" fontId="9" fillId="0" borderId="0" xfId="2" applyNumberFormat="1" applyFont="1" applyFill="1" applyAlignment="1">
      <alignment horizontal="center"/>
    </xf>
    <xf numFmtId="166" fontId="0" fillId="5" borderId="0" xfId="1" applyNumberFormat="1" applyFont="1" applyFill="1" applyProtection="1"/>
    <xf numFmtId="166" fontId="0" fillId="5" borderId="0" xfId="1" applyNumberFormat="1" applyFont="1" applyFill="1" applyBorder="1" applyProtection="1"/>
    <xf numFmtId="164" fontId="9" fillId="3" borderId="0" xfId="2" applyNumberFormat="1" applyFont="1" applyFill="1" applyAlignment="1">
      <alignment horizontal="center"/>
    </xf>
    <xf numFmtId="165" fontId="3" fillId="0" borderId="0" xfId="3" applyNumberFormat="1" applyFont="1" applyFill="1" applyAlignment="1">
      <alignment horizontal="right" vertical="top"/>
    </xf>
    <xf numFmtId="165" fontId="3" fillId="0" borderId="1" xfId="3" applyNumberFormat="1" applyFont="1" applyFill="1" applyBorder="1" applyAlignment="1">
      <alignment horizontal="right" vertical="top"/>
    </xf>
    <xf numFmtId="166" fontId="18" fillId="0" borderId="3" xfId="1" applyNumberFormat="1" applyFont="1" applyFill="1" applyBorder="1"/>
    <xf numFmtId="166" fontId="18" fillId="0" borderId="3" xfId="1" applyNumberFormat="1" applyFont="1" applyBorder="1"/>
    <xf numFmtId="166" fontId="2" fillId="0" borderId="0" xfId="1" applyNumberFormat="1" applyFont="1" applyFill="1" applyAlignment="1">
      <alignment horizontal="center"/>
    </xf>
    <xf numFmtId="166" fontId="7" fillId="0" borderId="0" xfId="1" applyNumberFormat="1" applyFont="1" applyFill="1" applyAlignment="1">
      <alignment horizontal="center"/>
    </xf>
    <xf numFmtId="166" fontId="7" fillId="0" borderId="1" xfId="1" applyNumberFormat="1" applyFont="1" applyFill="1" applyBorder="1" applyAlignment="1">
      <alignment horizontal="center"/>
    </xf>
    <xf numFmtId="166" fontId="0" fillId="0" borderId="0" xfId="1" applyNumberFormat="1" applyFont="1" applyFill="1"/>
    <xf numFmtId="165" fontId="3" fillId="0" borderId="0" xfId="3" applyNumberFormat="1" applyFont="1" applyFill="1" applyAlignment="1">
      <alignment horizontal="right"/>
    </xf>
    <xf numFmtId="166" fontId="3" fillId="0" borderId="0" xfId="1" applyNumberFormat="1" applyFont="1" applyFill="1"/>
    <xf numFmtId="166" fontId="0" fillId="0" borderId="1" xfId="1" applyNumberFormat="1" applyFont="1" applyFill="1" applyBorder="1"/>
    <xf numFmtId="166" fontId="0" fillId="0" borderId="1" xfId="1" applyNumberFormat="1" applyFont="1" applyBorder="1"/>
    <xf numFmtId="165" fontId="3" fillId="0" borderId="0" xfId="3" applyNumberFormat="1" applyFont="1" applyFill="1" applyBorder="1" applyAlignment="1">
      <alignment horizontal="right" vertical="top"/>
    </xf>
    <xf numFmtId="166" fontId="3" fillId="0" borderId="0" xfId="1" applyNumberFormat="1" applyFont="1" applyBorder="1"/>
    <xf numFmtId="168" fontId="4" fillId="0" borderId="3" xfId="3" applyNumberFormat="1" applyFont="1" applyFill="1" applyBorder="1" applyAlignment="1">
      <alignment horizontal="right"/>
    </xf>
    <xf numFmtId="0" fontId="18" fillId="0" borderId="3" xfId="0" applyFont="1" applyBorder="1"/>
    <xf numFmtId="165" fontId="7" fillId="0" borderId="0" xfId="3" applyNumberFormat="1" applyFont="1" applyFill="1" applyAlignment="1">
      <alignment horizontal="right" vertical="top"/>
    </xf>
    <xf numFmtId="165" fontId="3" fillId="6" borderId="0" xfId="3" applyNumberFormat="1" applyFont="1" applyFill="1" applyAlignment="1">
      <alignment horizontal="right" vertical="top"/>
    </xf>
    <xf numFmtId="0" fontId="3" fillId="6" borderId="0" xfId="0" applyFont="1" applyFill="1" applyAlignment="1">
      <alignment vertical="top"/>
    </xf>
    <xf numFmtId="166" fontId="3" fillId="6" borderId="0" xfId="1" applyNumberFormat="1" applyFont="1" applyFill="1" applyAlignment="1">
      <alignment horizontal="center" vertical="top"/>
    </xf>
    <xf numFmtId="165" fontId="2" fillId="0" borderId="0" xfId="0" applyNumberFormat="1" applyFont="1" applyAlignment="1">
      <alignment horizontal="center"/>
    </xf>
    <xf numFmtId="165" fontId="7" fillId="0" borderId="0" xfId="0" applyNumberFormat="1" applyFont="1" applyAlignment="1">
      <alignment horizontal="center"/>
    </xf>
    <xf numFmtId="0" fontId="17" fillId="0" borderId="0" xfId="0" applyFont="1" applyAlignment="1">
      <alignment horizontal="center"/>
    </xf>
    <xf numFmtId="165" fontId="7" fillId="0" borderId="1" xfId="0" applyNumberFormat="1" applyFont="1" applyBorder="1" applyAlignment="1">
      <alignment horizontal="center"/>
    </xf>
    <xf numFmtId="165" fontId="3" fillId="0" borderId="0" xfId="0" applyNumberFormat="1" applyFont="1" applyAlignment="1">
      <alignment wrapText="1"/>
    </xf>
    <xf numFmtId="171" fontId="3" fillId="0" borderId="0" xfId="0" applyNumberFormat="1" applyFont="1" applyAlignment="1">
      <alignment horizontal="center"/>
    </xf>
    <xf numFmtId="165" fontId="3" fillId="0" borderId="0" xfId="0" applyNumberFormat="1" applyFont="1"/>
    <xf numFmtId="165" fontId="4" fillId="0" borderId="3" xfId="0" applyNumberFormat="1" applyFont="1" applyBorder="1"/>
    <xf numFmtId="0" fontId="4" fillId="0" borderId="3" xfId="0" applyFont="1" applyBorder="1"/>
    <xf numFmtId="166" fontId="25" fillId="0" borderId="3" xfId="0" applyNumberFormat="1" applyFont="1" applyBorder="1"/>
    <xf numFmtId="43" fontId="3" fillId="0" borderId="0" xfId="1" applyFont="1" applyFill="1"/>
    <xf numFmtId="171" fontId="3" fillId="0" borderId="1" xfId="0" applyNumberFormat="1" applyFont="1" applyBorder="1" applyAlignment="1">
      <alignment horizontal="center"/>
    </xf>
    <xf numFmtId="0" fontId="0" fillId="0" borderId="1" xfId="0" applyBorder="1" applyAlignment="1">
      <alignment horizontal="center"/>
    </xf>
    <xf numFmtId="0" fontId="18" fillId="0" borderId="0" xfId="0" applyFont="1" applyAlignment="1" applyProtection="1">
      <alignment horizontal="left" wrapText="1"/>
      <protection locked="0"/>
    </xf>
    <xf numFmtId="0" fontId="18" fillId="0" borderId="0" xfId="0" applyFont="1" applyAlignment="1">
      <alignment horizontal="left" wrapText="1"/>
    </xf>
    <xf numFmtId="0" fontId="4" fillId="0" borderId="1"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0" fillId="0" borderId="0" xfId="0" applyAlignment="1">
      <alignment horizontal="center"/>
    </xf>
    <xf numFmtId="166" fontId="4" fillId="0" borderId="1" xfId="1" applyNumberFormat="1" applyFont="1" applyFill="1" applyBorder="1" applyAlignment="1">
      <alignment horizontal="center"/>
    </xf>
    <xf numFmtId="166" fontId="4" fillId="0" borderId="1" xfId="1" applyNumberFormat="1" applyFont="1" applyBorder="1" applyAlignment="1">
      <alignment horizontal="center"/>
    </xf>
    <xf numFmtId="0" fontId="2" fillId="0" borderId="0" xfId="0" applyFont="1" applyAlignme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3</xdr:row>
      <xdr:rowOff>47625</xdr:rowOff>
    </xdr:from>
    <xdr:to>
      <xdr:col>2</xdr:col>
      <xdr:colOff>409753</xdr:colOff>
      <xdr:row>3</xdr:row>
      <xdr:rowOff>390573</xdr:rowOff>
    </xdr:to>
    <xdr:pic>
      <xdr:nvPicPr>
        <xdr:cNvPr id="3" name="Picture 2">
          <a:extLst>
            <a:ext uri="{FF2B5EF4-FFF2-40B4-BE49-F238E27FC236}">
              <a16:creationId xmlns:a16="http://schemas.microsoft.com/office/drawing/2014/main" id="{0296FF11-C0A5-2FEC-5CD3-6D37ADD978B9}"/>
            </a:ext>
          </a:extLst>
        </xdr:cNvPr>
        <xdr:cNvPicPr>
          <a:picLocks noChangeAspect="1"/>
        </xdr:cNvPicPr>
      </xdr:nvPicPr>
      <xdr:blipFill>
        <a:blip xmlns:r="http://schemas.openxmlformats.org/officeDocument/2006/relationships" r:embed="rId1"/>
        <a:stretch>
          <a:fillRect/>
        </a:stretch>
      </xdr:blipFill>
      <xdr:spPr>
        <a:xfrm>
          <a:off x="352425" y="619125"/>
          <a:ext cx="1276528" cy="3429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D3E08-7705-4459-BF35-C8FEB11DC6BD}">
  <sheetPr>
    <tabColor theme="6" tint="-0.249977111117893"/>
  </sheetPr>
  <dimension ref="A1:N63"/>
  <sheetViews>
    <sheetView workbookViewId="0">
      <selection activeCell="H9" sqref="H9:I9"/>
    </sheetView>
  </sheetViews>
  <sheetFormatPr defaultRowHeight="15" x14ac:dyDescent="0.25"/>
  <cols>
    <col min="4" max="4" width="27.140625" customWidth="1"/>
    <col min="5" max="5" width="22.28515625" customWidth="1"/>
    <col min="6" max="6" width="18.5703125" customWidth="1"/>
    <col min="8" max="8" width="14.5703125" customWidth="1"/>
    <col min="9" max="9" width="18" customWidth="1"/>
    <col min="10" max="10" width="25.85546875" customWidth="1"/>
    <col min="12" max="12" width="10" bestFit="1" customWidth="1"/>
    <col min="14" max="14" width="10" bestFit="1" customWidth="1"/>
  </cols>
  <sheetData>
    <row r="1" spans="1:10" x14ac:dyDescent="0.25">
      <c r="A1" s="95" t="s">
        <v>427</v>
      </c>
      <c r="J1" s="96"/>
    </row>
    <row r="2" spans="1:10" x14ac:dyDescent="0.25">
      <c r="A2" s="95" t="s">
        <v>428</v>
      </c>
      <c r="J2" s="96"/>
    </row>
    <row r="3" spans="1:10" x14ac:dyDescent="0.25">
      <c r="A3" s="97" t="s">
        <v>429</v>
      </c>
      <c r="B3" s="98">
        <v>129</v>
      </c>
      <c r="C3" s="98" t="str">
        <f>VLOOKUP(B3,'A Employer Allocation - No 158'!A4:C318,3,0)</f>
        <v>Dept of Human Resource Mgmt</v>
      </c>
      <c r="D3" s="98"/>
      <c r="E3" s="98"/>
      <c r="F3" s="99" t="s">
        <v>484</v>
      </c>
      <c r="G3" s="100"/>
      <c r="H3" s="100"/>
      <c r="I3" s="100"/>
      <c r="J3" s="101"/>
    </row>
    <row r="4" spans="1:10" ht="34.5" customHeight="1" x14ac:dyDescent="0.25">
      <c r="J4" s="96"/>
    </row>
    <row r="5" spans="1:10" x14ac:dyDescent="0.25">
      <c r="A5" s="102"/>
      <c r="B5" s="102"/>
      <c r="C5" s="102"/>
      <c r="D5" s="102"/>
      <c r="E5" s="102"/>
      <c r="F5" s="102"/>
      <c r="G5" s="102"/>
      <c r="H5" s="102"/>
      <c r="I5" s="102"/>
      <c r="J5" s="96"/>
    </row>
    <row r="6" spans="1:10" x14ac:dyDescent="0.25">
      <c r="J6" s="96"/>
    </row>
    <row r="7" spans="1:10" x14ac:dyDescent="0.25">
      <c r="A7" s="103" t="s">
        <v>430</v>
      </c>
      <c r="J7" s="96"/>
    </row>
    <row r="8" spans="1:10" x14ac:dyDescent="0.25">
      <c r="A8" s="103"/>
      <c r="J8" s="96"/>
    </row>
    <row r="9" spans="1:10" x14ac:dyDescent="0.25">
      <c r="E9" s="181" t="s">
        <v>431</v>
      </c>
      <c r="F9" s="181"/>
      <c r="H9" s="181" t="str">
        <f>"Agency "&amp;$B$3</f>
        <v>Agency 129</v>
      </c>
      <c r="I9" s="181"/>
      <c r="J9" s="96"/>
    </row>
    <row r="10" spans="1:10" x14ac:dyDescent="0.25">
      <c r="E10" s="104" t="s">
        <v>415</v>
      </c>
      <c r="F10" s="104" t="s">
        <v>416</v>
      </c>
      <c r="G10" s="56"/>
      <c r="H10" s="104" t="s">
        <v>415</v>
      </c>
      <c r="I10" s="104" t="s">
        <v>416</v>
      </c>
      <c r="J10" s="96"/>
    </row>
    <row r="11" spans="1:10" x14ac:dyDescent="0.25">
      <c r="A11" t="s">
        <v>432</v>
      </c>
      <c r="E11" s="105">
        <f>'A Employer Allocation - No 158'!O320</f>
        <v>448892255</v>
      </c>
      <c r="F11" s="106"/>
      <c r="H11" s="146">
        <f>VLOOKUP(B3,'A Employer Allocation - No 158'!A:O,15,0)</f>
        <v>518958</v>
      </c>
      <c r="I11" s="146"/>
      <c r="J11" s="96" t="s">
        <v>467</v>
      </c>
    </row>
    <row r="12" spans="1:10" x14ac:dyDescent="0.25">
      <c r="A12" t="s">
        <v>433</v>
      </c>
      <c r="E12" s="105">
        <f>'I PY Deferred INOUT FLOWS'!O322</f>
        <v>712868007</v>
      </c>
      <c r="F12" s="106"/>
      <c r="H12" s="146">
        <f>IFERROR(VLOOKUP(B3,'I PY Deferred INOUT FLOWS'!A:O,15,0),0)</f>
        <v>822481</v>
      </c>
      <c r="I12" s="146"/>
      <c r="J12" s="96" t="s">
        <v>434</v>
      </c>
    </row>
    <row r="13" spans="1:10" x14ac:dyDescent="0.25">
      <c r="A13" s="107" t="s">
        <v>435</v>
      </c>
      <c r="E13" s="106"/>
      <c r="F13" s="108">
        <f>'I PY Deferred INOUT FLOWS'!I322</f>
        <v>52893815</v>
      </c>
      <c r="H13" s="147"/>
      <c r="I13" s="147">
        <f>IFERROR(VLOOKUP(B3,'I PY Deferred INOUT FLOWS'!A:O,9,0),0)</f>
        <v>90717</v>
      </c>
      <c r="J13" s="96" t="s">
        <v>436</v>
      </c>
    </row>
    <row r="14" spans="1:10" x14ac:dyDescent="0.25">
      <c r="A14" s="107" t="s">
        <v>437</v>
      </c>
      <c r="E14" s="109"/>
      <c r="F14" s="109">
        <f>+E15-F13</f>
        <v>1108866447</v>
      </c>
      <c r="H14" s="109"/>
      <c r="I14" s="109">
        <f>+H15-I13</f>
        <v>1250722</v>
      </c>
      <c r="J14" s="96" t="s">
        <v>438</v>
      </c>
    </row>
    <row r="15" spans="1:10" ht="15.75" thickBot="1" x14ac:dyDescent="0.3">
      <c r="E15" s="110">
        <f>SUM(E11:E14)</f>
        <v>1161760262</v>
      </c>
      <c r="F15" s="110">
        <f>SUM(F11:F14)</f>
        <v>1161760262</v>
      </c>
      <c r="H15" s="110">
        <f>SUM(H11:H14)</f>
        <v>1341439</v>
      </c>
      <c r="I15" s="110">
        <f>SUM(I11:I14)</f>
        <v>1341439</v>
      </c>
      <c r="J15" s="96"/>
    </row>
    <row r="16" spans="1:10" ht="15.75" thickTop="1" x14ac:dyDescent="0.25">
      <c r="E16" s="111"/>
      <c r="F16" s="111"/>
      <c r="H16" s="111"/>
      <c r="I16" s="111"/>
      <c r="J16" s="96"/>
    </row>
    <row r="17" spans="1:14" x14ac:dyDescent="0.25">
      <c r="A17" s="112" t="s">
        <v>475</v>
      </c>
      <c r="E17" s="106"/>
      <c r="F17" s="109"/>
      <c r="H17" s="109"/>
      <c r="I17" s="109"/>
      <c r="J17" s="96"/>
    </row>
    <row r="18" spans="1:14" x14ac:dyDescent="0.25">
      <c r="A18" s="113" t="s">
        <v>471</v>
      </c>
      <c r="B18" s="114"/>
      <c r="C18" s="114"/>
      <c r="D18" s="114"/>
      <c r="E18" s="115">
        <f>E11-E29</f>
        <v>416072135</v>
      </c>
      <c r="F18" s="116"/>
      <c r="G18" s="114"/>
      <c r="H18" s="116">
        <f>H11-H29</f>
        <v>481015.06613805308</v>
      </c>
      <c r="I18" s="116"/>
      <c r="J18" s="114" t="s">
        <v>439</v>
      </c>
    </row>
    <row r="19" spans="1:14" x14ac:dyDescent="0.25">
      <c r="A19" s="113" t="s">
        <v>470</v>
      </c>
      <c r="B19" s="114"/>
      <c r="C19" s="114"/>
      <c r="D19" s="114"/>
      <c r="E19" s="117">
        <f>E29</f>
        <v>32820120</v>
      </c>
      <c r="F19" s="116"/>
      <c r="G19" s="114"/>
      <c r="H19" s="117">
        <f>H29</f>
        <v>37942.933861946942</v>
      </c>
      <c r="I19" s="116"/>
      <c r="J19" s="114" t="s">
        <v>468</v>
      </c>
    </row>
    <row r="20" spans="1:14" x14ac:dyDescent="0.25">
      <c r="A20" s="107" t="s">
        <v>472</v>
      </c>
      <c r="E20" s="106">
        <f>E18+E19</f>
        <v>448892255</v>
      </c>
      <c r="F20" s="106"/>
      <c r="H20" s="106">
        <f>VLOOKUP(B3,'A Employer Allocation - No 158'!A:O,15,0)</f>
        <v>518958</v>
      </c>
      <c r="I20" s="109"/>
      <c r="J20" s="96" t="s">
        <v>467</v>
      </c>
      <c r="M20" s="111"/>
      <c r="N20" s="111"/>
    </row>
    <row r="21" spans="1:14" x14ac:dyDescent="0.25">
      <c r="A21" s="107"/>
      <c r="E21" s="106"/>
      <c r="F21" s="109"/>
      <c r="H21" s="109"/>
      <c r="I21" s="109"/>
      <c r="J21" s="96"/>
    </row>
    <row r="22" spans="1:14" x14ac:dyDescent="0.25">
      <c r="A22" s="103" t="s">
        <v>441</v>
      </c>
      <c r="E22" s="111"/>
      <c r="F22" s="111"/>
      <c r="H22" s="111"/>
      <c r="I22" s="111"/>
      <c r="J22" s="96"/>
    </row>
    <row r="23" spans="1:14" x14ac:dyDescent="0.25">
      <c r="A23" s="112"/>
      <c r="F23" s="111"/>
      <c r="J23" s="96"/>
    </row>
    <row r="24" spans="1:14" x14ac:dyDescent="0.25">
      <c r="A24" s="102"/>
      <c r="B24" s="102"/>
      <c r="C24" s="102"/>
      <c r="D24" s="102"/>
      <c r="E24" s="102"/>
      <c r="F24" s="102"/>
      <c r="G24" s="102"/>
      <c r="H24" s="102"/>
      <c r="I24" s="102"/>
      <c r="J24" s="96"/>
    </row>
    <row r="25" spans="1:14" x14ac:dyDescent="0.25">
      <c r="A25" s="103" t="s">
        <v>466</v>
      </c>
      <c r="J25" s="96"/>
    </row>
    <row r="26" spans="1:14" x14ac:dyDescent="0.25">
      <c r="J26" s="96"/>
    </row>
    <row r="27" spans="1:14" x14ac:dyDescent="0.25">
      <c r="E27" s="181" t="s">
        <v>431</v>
      </c>
      <c r="F27" s="181"/>
      <c r="H27" s="181" t="str">
        <f>"Agency "&amp;$B$3</f>
        <v>Agency 129</v>
      </c>
      <c r="I27" s="181"/>
      <c r="J27" s="96"/>
    </row>
    <row r="28" spans="1:14" x14ac:dyDescent="0.25">
      <c r="E28" s="104" t="s">
        <v>415</v>
      </c>
      <c r="F28" s="104" t="s">
        <v>416</v>
      </c>
      <c r="G28" s="56"/>
      <c r="H28" s="104" t="s">
        <v>415</v>
      </c>
      <c r="I28" s="104" t="s">
        <v>416</v>
      </c>
      <c r="J28" s="96"/>
    </row>
    <row r="29" spans="1:14" x14ac:dyDescent="0.25">
      <c r="A29" t="s">
        <v>444</v>
      </c>
      <c r="E29" s="118">
        <f>'H Schedule of Benefit Pmt'!J323</f>
        <v>32820120</v>
      </c>
      <c r="H29" s="118">
        <f>VLOOKUP(B3,'H Schedule of Benefit Pmt'!A:J,10,0)</f>
        <v>37942.933861946942</v>
      </c>
      <c r="J29" s="96" t="s">
        <v>468</v>
      </c>
    </row>
    <row r="30" spans="1:14" x14ac:dyDescent="0.25">
      <c r="A30" s="107" t="s">
        <v>435</v>
      </c>
      <c r="F30" s="111">
        <f>E29</f>
        <v>32820120</v>
      </c>
      <c r="I30" s="111">
        <f>H29</f>
        <v>37942.933861946942</v>
      </c>
      <c r="J30" s="96"/>
    </row>
    <row r="31" spans="1:14" x14ac:dyDescent="0.25">
      <c r="J31" s="96"/>
    </row>
    <row r="32" spans="1:14" ht="28.5" customHeight="1" x14ac:dyDescent="0.25">
      <c r="A32" s="183" t="s">
        <v>473</v>
      </c>
      <c r="B32" s="183"/>
      <c r="C32" s="183"/>
      <c r="D32" s="183"/>
      <c r="E32" s="183"/>
      <c r="F32" s="183"/>
      <c r="G32" s="183"/>
      <c r="H32" s="183"/>
      <c r="I32" s="183"/>
      <c r="J32" s="119"/>
    </row>
    <row r="33" spans="1:10" x14ac:dyDescent="0.25">
      <c r="F33" s="111"/>
      <c r="J33" s="96"/>
    </row>
    <row r="34" spans="1:10" x14ac:dyDescent="0.25">
      <c r="A34" s="102"/>
      <c r="B34" s="102"/>
      <c r="C34" s="102"/>
      <c r="D34" s="102"/>
      <c r="E34" s="102"/>
      <c r="F34" s="102"/>
      <c r="G34" s="102"/>
      <c r="H34" s="102"/>
      <c r="I34" s="102"/>
      <c r="J34" s="96"/>
    </row>
    <row r="35" spans="1:10" x14ac:dyDescent="0.25">
      <c r="A35" s="103" t="s">
        <v>442</v>
      </c>
      <c r="J35" s="96"/>
    </row>
    <row r="36" spans="1:10" x14ac:dyDescent="0.25">
      <c r="A36" s="103"/>
      <c r="J36" s="96"/>
    </row>
    <row r="37" spans="1:10" x14ac:dyDescent="0.25">
      <c r="E37" s="181" t="s">
        <v>431</v>
      </c>
      <c r="F37" s="181"/>
      <c r="H37" s="181" t="str">
        <f>"Agency "&amp;$B$3</f>
        <v>Agency 129</v>
      </c>
      <c r="I37" s="181"/>
      <c r="J37" s="96"/>
    </row>
    <row r="38" spans="1:10" x14ac:dyDescent="0.25">
      <c r="E38" s="104" t="s">
        <v>415</v>
      </c>
      <c r="F38" s="104" t="s">
        <v>416</v>
      </c>
      <c r="G38" s="56"/>
      <c r="H38" s="104" t="s">
        <v>415</v>
      </c>
      <c r="I38" s="104" t="s">
        <v>416</v>
      </c>
      <c r="J38" s="96"/>
    </row>
    <row r="39" spans="1:10" x14ac:dyDescent="0.25">
      <c r="A39" t="s">
        <v>437</v>
      </c>
      <c r="E39" s="120">
        <f>F14</f>
        <v>1108866447</v>
      </c>
      <c r="F39" s="56"/>
      <c r="G39" s="56"/>
      <c r="H39" s="120">
        <f>I14</f>
        <v>1250722</v>
      </c>
      <c r="I39" s="56"/>
      <c r="J39" s="96" t="s">
        <v>443</v>
      </c>
    </row>
    <row r="40" spans="1:10" x14ac:dyDescent="0.25">
      <c r="A40" t="s">
        <v>444</v>
      </c>
      <c r="E40" s="106">
        <f>'B OPEB Expense'!P319</f>
        <v>-210266122</v>
      </c>
      <c r="F40" s="106"/>
      <c r="H40" s="106">
        <f>VLOOKUP(B3,'B OPEB Expense'!B:P,15,0)</f>
        <v>-222988</v>
      </c>
      <c r="I40" s="106"/>
      <c r="J40" s="96" t="s">
        <v>445</v>
      </c>
    </row>
    <row r="41" spans="1:10" x14ac:dyDescent="0.25">
      <c r="A41" t="s">
        <v>446</v>
      </c>
      <c r="E41" s="106">
        <f>'E Deferred InOutFlows'!I327</f>
        <v>55170830</v>
      </c>
      <c r="F41" s="106"/>
      <c r="H41" s="106">
        <f>VLOOKUP(B3,'E Deferred InOutFlows'!A:I,9,0)</f>
        <v>55566</v>
      </c>
      <c r="I41" s="106"/>
      <c r="J41" s="96" t="s">
        <v>447</v>
      </c>
    </row>
    <row r="42" spans="1:10" x14ac:dyDescent="0.25">
      <c r="A42" s="107" t="s">
        <v>448</v>
      </c>
      <c r="E42" s="106"/>
      <c r="F42" s="109">
        <f>'E Deferred InOutFlows'!O327</f>
        <v>557535302</v>
      </c>
      <c r="H42" s="109"/>
      <c r="I42" s="109">
        <f>VLOOKUP(B3,'E Deferred InOutFlows'!A:O,15,0)</f>
        <v>627524</v>
      </c>
      <c r="J42" s="96" t="s">
        <v>449</v>
      </c>
    </row>
    <row r="43" spans="1:10" ht="15.75" thickBot="1" x14ac:dyDescent="0.3">
      <c r="A43" s="107" t="s">
        <v>450</v>
      </c>
      <c r="E43" s="106"/>
      <c r="F43" s="144">
        <f>-'C Liability Recon'!P319</f>
        <v>32820120</v>
      </c>
      <c r="H43" s="109"/>
      <c r="I43" s="109">
        <f>-VLOOKUP(B3,'C Liability Recon'!A:P,16,0)</f>
        <v>37752</v>
      </c>
      <c r="J43" s="96" t="s">
        <v>451</v>
      </c>
    </row>
    <row r="44" spans="1:10" ht="45" x14ac:dyDescent="0.25">
      <c r="A44" s="107" t="s">
        <v>452</v>
      </c>
      <c r="E44" s="109"/>
      <c r="F44" s="109">
        <f>E46-F42-F43-F45</f>
        <v>323678987</v>
      </c>
      <c r="H44" s="109"/>
      <c r="I44" s="109">
        <f>H46-I42-I43-I45</f>
        <v>372316.16985136637</v>
      </c>
      <c r="J44" s="121" t="s">
        <v>453</v>
      </c>
    </row>
    <row r="45" spans="1:10" x14ac:dyDescent="0.25">
      <c r="A45" s="107" t="s">
        <v>454</v>
      </c>
      <c r="E45" s="122"/>
      <c r="F45" s="122">
        <f>E56</f>
        <v>39736746</v>
      </c>
      <c r="H45" s="122"/>
      <c r="I45" s="122">
        <f>H56</f>
        <v>45707.830148633635</v>
      </c>
      <c r="J45" s="96" t="s">
        <v>440</v>
      </c>
    </row>
    <row r="46" spans="1:10" ht="15.75" thickBot="1" x14ac:dyDescent="0.3">
      <c r="E46" s="110">
        <f>SUM(E39:E45)</f>
        <v>953771155</v>
      </c>
      <c r="F46" s="110">
        <f>SUM(F40:F45)</f>
        <v>953771155</v>
      </c>
      <c r="H46" s="110">
        <f>SUM(H39:H45)</f>
        <v>1083300</v>
      </c>
      <c r="I46" s="110">
        <f>SUM(I40:I45)</f>
        <v>1083300</v>
      </c>
      <c r="J46" s="96"/>
    </row>
    <row r="47" spans="1:10" ht="15.75" thickTop="1" x14ac:dyDescent="0.25">
      <c r="E47" s="111"/>
      <c r="F47" s="111">
        <f>E46-F46</f>
        <v>0</v>
      </c>
      <c r="H47" s="111"/>
      <c r="I47" s="123">
        <f>H46-I46</f>
        <v>0</v>
      </c>
      <c r="J47" s="96"/>
    </row>
    <row r="48" spans="1:10" x14ac:dyDescent="0.25">
      <c r="A48" s="103" t="s">
        <v>455</v>
      </c>
      <c r="E48" s="106"/>
      <c r="F48" s="109"/>
      <c r="H48" s="109"/>
      <c r="I48" s="109"/>
      <c r="J48" s="96"/>
    </row>
    <row r="49" spans="1:10" x14ac:dyDescent="0.25">
      <c r="A49" s="103" t="s">
        <v>476</v>
      </c>
      <c r="E49" s="111"/>
      <c r="F49" s="111"/>
      <c r="H49" s="111"/>
      <c r="I49" s="111"/>
      <c r="J49" s="96"/>
    </row>
    <row r="50" spans="1:10" x14ac:dyDescent="0.25">
      <c r="E50" s="111"/>
      <c r="F50" s="111"/>
      <c r="H50" s="111"/>
      <c r="I50" s="111"/>
      <c r="J50" s="96"/>
    </row>
    <row r="51" spans="1:10" x14ac:dyDescent="0.25">
      <c r="A51" s="102"/>
      <c r="B51" s="102"/>
      <c r="C51" s="102"/>
      <c r="D51" s="102"/>
      <c r="E51" s="102"/>
      <c r="F51" s="102"/>
      <c r="G51" s="102"/>
      <c r="H51" s="102"/>
      <c r="I51" s="102"/>
      <c r="J51" s="96"/>
    </row>
    <row r="52" spans="1:10" x14ac:dyDescent="0.25">
      <c r="A52" s="103" t="s">
        <v>474</v>
      </c>
      <c r="J52" s="96"/>
    </row>
    <row r="53" spans="1:10" x14ac:dyDescent="0.25">
      <c r="J53" s="96"/>
    </row>
    <row r="54" spans="1:10" x14ac:dyDescent="0.25">
      <c r="E54" s="181" t="s">
        <v>431</v>
      </c>
      <c r="F54" s="181"/>
      <c r="H54" s="181" t="str">
        <f>"Agency "&amp;$B$3</f>
        <v>Agency 129</v>
      </c>
      <c r="I54" s="181"/>
      <c r="J54" s="96"/>
    </row>
    <row r="55" spans="1:10" x14ac:dyDescent="0.25">
      <c r="E55" s="104" t="s">
        <v>415</v>
      </c>
      <c r="F55" s="104" t="s">
        <v>416</v>
      </c>
      <c r="G55" s="56"/>
      <c r="H55" s="104" t="s">
        <v>415</v>
      </c>
      <c r="I55" s="104" t="s">
        <v>416</v>
      </c>
      <c r="J55" s="96"/>
    </row>
    <row r="56" spans="1:10" x14ac:dyDescent="0.25">
      <c r="A56" t="s">
        <v>446</v>
      </c>
      <c r="E56" s="106">
        <f>'H Schedule of Benefit Pmt'!G323</f>
        <v>39736746</v>
      </c>
      <c r="H56" s="118">
        <f>VLOOKUP(B3,'H Schedule of Benefit Pmt'!A:G,7,0)</f>
        <v>45707.830148633635</v>
      </c>
      <c r="J56" s="96" t="s">
        <v>440</v>
      </c>
    </row>
    <row r="57" spans="1:10" x14ac:dyDescent="0.25">
      <c r="A57" s="107" t="s">
        <v>456</v>
      </c>
      <c r="F57" s="111">
        <f>E56</f>
        <v>39736746</v>
      </c>
      <c r="I57" s="111">
        <f>H56</f>
        <v>45707.830148633635</v>
      </c>
      <c r="J57" s="96"/>
    </row>
    <row r="58" spans="1:10" x14ac:dyDescent="0.25">
      <c r="J58" s="96"/>
    </row>
    <row r="59" spans="1:10" ht="56.25" customHeight="1" x14ac:dyDescent="0.25">
      <c r="A59" s="182" t="s">
        <v>469</v>
      </c>
      <c r="B59" s="182"/>
      <c r="C59" s="182"/>
      <c r="D59" s="182"/>
      <c r="E59" s="182"/>
      <c r="F59" s="182"/>
      <c r="G59" s="182"/>
      <c r="H59" s="182"/>
      <c r="I59" s="182"/>
      <c r="J59" s="101"/>
    </row>
    <row r="60" spans="1:10" x14ac:dyDescent="0.25">
      <c r="A60" s="124"/>
      <c r="B60" s="100"/>
      <c r="C60" s="100"/>
      <c r="D60" s="100"/>
      <c r="E60" s="100"/>
      <c r="F60" s="100"/>
      <c r="G60" s="100"/>
      <c r="H60" s="100"/>
      <c r="I60" s="100"/>
      <c r="J60" s="101"/>
    </row>
    <row r="61" spans="1:10" x14ac:dyDescent="0.25">
      <c r="A61" s="103" t="s">
        <v>457</v>
      </c>
      <c r="B61" s="100"/>
      <c r="C61" s="100"/>
      <c r="D61" s="100"/>
      <c r="E61" s="100"/>
      <c r="F61" s="100"/>
      <c r="G61" s="100"/>
      <c r="H61" s="100"/>
      <c r="I61" s="100"/>
      <c r="J61" s="101"/>
    </row>
    <row r="62" spans="1:10" x14ac:dyDescent="0.25">
      <c r="A62" s="100"/>
      <c r="B62" s="100"/>
      <c r="C62" s="100"/>
      <c r="D62" s="100"/>
      <c r="E62" s="100"/>
      <c r="F62" s="100"/>
      <c r="G62" s="100"/>
      <c r="H62" s="100"/>
      <c r="I62" s="100"/>
      <c r="J62" s="101"/>
    </row>
    <row r="63" spans="1:10" x14ac:dyDescent="0.25">
      <c r="A63" s="100"/>
      <c r="B63" s="100"/>
      <c r="C63" s="100"/>
      <c r="D63" s="100"/>
      <c r="E63" s="100"/>
      <c r="F63" s="100"/>
      <c r="G63" s="100"/>
      <c r="H63" s="100"/>
      <c r="I63" s="100"/>
      <c r="J63" s="101"/>
    </row>
  </sheetData>
  <sheetProtection sheet="1" objects="1" scenarios="1"/>
  <mergeCells count="10">
    <mergeCell ref="E54:F54"/>
    <mergeCell ref="H54:I54"/>
    <mergeCell ref="A59:I59"/>
    <mergeCell ref="E9:F9"/>
    <mergeCell ref="H9:I9"/>
    <mergeCell ref="E27:F27"/>
    <mergeCell ref="H27:I27"/>
    <mergeCell ref="A32:I32"/>
    <mergeCell ref="E37:F37"/>
    <mergeCell ref="H37:I37"/>
  </mergeCells>
  <pageMargins left="0" right="0" top="0.75" bottom="0.75" header="0.3" footer="0.3"/>
  <pageSetup scale="65"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EEB675B-77CD-47C9-8E6B-F26D1BA28151}">
          <x14:formula1>
            <xm:f>'A Employer Allocation - No 158'!$A$6:$A$318</xm:f>
          </x14:formula1>
          <xm:sqref>B3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CEC80-129C-46D6-AF90-B605981DF57D}">
  <dimension ref="A1:U331"/>
  <sheetViews>
    <sheetView tabSelected="1" workbookViewId="0">
      <pane ySplit="2" topLeftCell="A3" activePane="bottomLeft" state="frozen"/>
      <selection pane="bottomLeft" activeCell="I5" sqref="I5"/>
    </sheetView>
  </sheetViews>
  <sheetFormatPr defaultColWidth="9.140625" defaultRowHeight="12.75" x14ac:dyDescent="0.2"/>
  <cols>
    <col min="1" max="1" width="10.42578125" style="2" bestFit="1" customWidth="1"/>
    <col min="2" max="2" width="37.28515625" style="2" customWidth="1"/>
    <col min="3" max="3" width="11.28515625" style="2" bestFit="1" customWidth="1"/>
    <col min="4" max="4" width="16.5703125" style="2" bestFit="1" customWidth="1"/>
    <col min="5" max="5" width="11.85546875" style="2" customWidth="1"/>
    <col min="6" max="6" width="12.140625" style="2" customWidth="1"/>
    <col min="7" max="7" width="11.85546875" style="2" bestFit="1" customWidth="1"/>
    <col min="8" max="8" width="16.28515625" style="2" customWidth="1"/>
    <col min="9" max="9" width="12.42578125" style="2" customWidth="1"/>
    <col min="10" max="10" width="2.140625" style="2" customWidth="1"/>
    <col min="11" max="11" width="13" style="2" customWidth="1"/>
    <col min="12" max="12" width="14" style="2" customWidth="1"/>
    <col min="13" max="13" width="15" style="2" bestFit="1" customWidth="1"/>
    <col min="14" max="14" width="16.5703125" style="2" customWidth="1"/>
    <col min="15" max="15" width="13.7109375" style="2" customWidth="1"/>
    <col min="16" max="16" width="1.7109375" style="2" customWidth="1"/>
    <col min="17" max="17" width="14.28515625" style="2" customWidth="1"/>
    <col min="18" max="18" width="1.5703125" style="2" customWidth="1"/>
    <col min="19" max="19" width="16" style="2" bestFit="1" customWidth="1"/>
    <col min="20" max="20" width="1.5703125" style="2" customWidth="1"/>
    <col min="21" max="21" width="13.7109375" style="2" customWidth="1"/>
    <col min="22" max="16384" width="9.140625" style="2"/>
  </cols>
  <sheetData>
    <row r="1" spans="1:21" ht="15.75" x14ac:dyDescent="0.25">
      <c r="A1" s="1" t="s">
        <v>485</v>
      </c>
      <c r="B1" s="190"/>
      <c r="C1" s="3" t="s">
        <v>1</v>
      </c>
      <c r="D1" s="3" t="s">
        <v>2</v>
      </c>
      <c r="E1" s="3" t="s">
        <v>3</v>
      </c>
      <c r="F1" s="3" t="s">
        <v>4</v>
      </c>
      <c r="G1" s="3" t="s">
        <v>5</v>
      </c>
      <c r="H1" s="3" t="s">
        <v>6</v>
      </c>
      <c r="I1" s="3" t="s">
        <v>7</v>
      </c>
      <c r="J1" s="3"/>
      <c r="K1" s="3" t="s">
        <v>8</v>
      </c>
      <c r="L1" s="3" t="s">
        <v>9</v>
      </c>
      <c r="M1" s="3" t="s">
        <v>10</v>
      </c>
      <c r="N1" s="3" t="s">
        <v>11</v>
      </c>
      <c r="O1" s="3" t="s">
        <v>12</v>
      </c>
      <c r="P1" s="3"/>
      <c r="Q1" s="3" t="s">
        <v>370</v>
      </c>
      <c r="R1" s="3"/>
      <c r="S1" s="3" t="s">
        <v>371</v>
      </c>
      <c r="T1" s="3"/>
      <c r="U1" s="3" t="s">
        <v>372</v>
      </c>
    </row>
    <row r="2" spans="1:21" ht="15.75" x14ac:dyDescent="0.25">
      <c r="B2" s="1" t="s">
        <v>486</v>
      </c>
      <c r="E2" s="186" t="s">
        <v>373</v>
      </c>
      <c r="F2" s="186"/>
      <c r="G2" s="186"/>
      <c r="H2" s="186"/>
      <c r="I2" s="186"/>
      <c r="J2" s="10"/>
      <c r="K2" s="186" t="s">
        <v>374</v>
      </c>
      <c r="L2" s="186"/>
      <c r="M2" s="186"/>
      <c r="N2" s="186"/>
      <c r="O2" s="186"/>
      <c r="P2" s="10"/>
      <c r="Q2" s="186" t="s">
        <v>334</v>
      </c>
      <c r="R2" s="186"/>
      <c r="S2" s="186"/>
      <c r="T2" s="186"/>
      <c r="U2" s="186"/>
    </row>
    <row r="3" spans="1:21" x14ac:dyDescent="0.2">
      <c r="H3" s="10"/>
      <c r="N3" s="10"/>
      <c r="S3" s="10" t="s">
        <v>375</v>
      </c>
    </row>
    <row r="4" spans="1:21" x14ac:dyDescent="0.2">
      <c r="H4" s="10" t="s">
        <v>376</v>
      </c>
      <c r="N4" s="10" t="s">
        <v>376</v>
      </c>
      <c r="S4" s="10" t="s">
        <v>377</v>
      </c>
    </row>
    <row r="5" spans="1:21" x14ac:dyDescent="0.2">
      <c r="F5" s="10" t="s">
        <v>378</v>
      </c>
      <c r="G5" s="10"/>
      <c r="H5" s="10" t="s">
        <v>379</v>
      </c>
      <c r="I5" s="10"/>
      <c r="J5" s="10"/>
      <c r="K5" s="10"/>
      <c r="L5" s="10" t="s">
        <v>378</v>
      </c>
      <c r="M5" s="10"/>
      <c r="N5" s="10" t="s">
        <v>379</v>
      </c>
      <c r="O5" s="10"/>
      <c r="P5" s="10"/>
      <c r="Q5" s="10"/>
      <c r="R5" s="10"/>
      <c r="S5" s="10" t="s">
        <v>379</v>
      </c>
      <c r="T5" s="10"/>
    </row>
    <row r="6" spans="1:21" x14ac:dyDescent="0.2">
      <c r="F6" s="10" t="s">
        <v>380</v>
      </c>
      <c r="G6" s="10"/>
      <c r="H6" s="10" t="s">
        <v>381</v>
      </c>
      <c r="I6" s="10"/>
      <c r="J6" s="10"/>
      <c r="K6" s="10"/>
      <c r="L6" s="10" t="s">
        <v>380</v>
      </c>
      <c r="M6" s="10"/>
      <c r="N6" s="10" t="s">
        <v>381</v>
      </c>
      <c r="O6" s="10"/>
      <c r="P6" s="10"/>
      <c r="Q6" s="10"/>
      <c r="R6" s="10"/>
      <c r="S6" s="10" t="s">
        <v>381</v>
      </c>
      <c r="T6" s="10"/>
    </row>
    <row r="7" spans="1:21" x14ac:dyDescent="0.2">
      <c r="F7" s="10" t="s">
        <v>382</v>
      </c>
      <c r="G7" s="10"/>
      <c r="H7" s="10" t="s">
        <v>380</v>
      </c>
      <c r="I7" s="10"/>
      <c r="J7" s="10"/>
      <c r="K7" s="10"/>
      <c r="L7" s="10" t="s">
        <v>382</v>
      </c>
      <c r="M7" s="10"/>
      <c r="N7" s="10" t="s">
        <v>380</v>
      </c>
      <c r="O7" s="10"/>
      <c r="P7" s="10"/>
      <c r="Q7" s="10"/>
      <c r="R7" s="10"/>
      <c r="S7" s="10" t="s">
        <v>380</v>
      </c>
      <c r="T7" s="10"/>
    </row>
    <row r="8" spans="1:21" x14ac:dyDescent="0.2">
      <c r="E8" s="10" t="s">
        <v>383</v>
      </c>
      <c r="F8" s="10" t="s">
        <v>384</v>
      </c>
      <c r="G8" s="10"/>
      <c r="H8" s="10" t="s">
        <v>13</v>
      </c>
      <c r="I8" s="10" t="s">
        <v>385</v>
      </c>
      <c r="J8" s="10"/>
      <c r="K8" s="10" t="s">
        <v>386</v>
      </c>
      <c r="L8" s="10" t="s">
        <v>384</v>
      </c>
      <c r="M8" s="10"/>
      <c r="N8" s="10" t="s">
        <v>13</v>
      </c>
      <c r="O8" s="10" t="s">
        <v>385</v>
      </c>
      <c r="P8" s="10"/>
      <c r="Q8" s="10" t="s">
        <v>387</v>
      </c>
      <c r="R8" s="10"/>
      <c r="S8" s="10" t="s">
        <v>13</v>
      </c>
      <c r="T8" s="10"/>
      <c r="U8" s="10"/>
    </row>
    <row r="9" spans="1:21" x14ac:dyDescent="0.2">
      <c r="E9" s="10" t="s">
        <v>380</v>
      </c>
      <c r="F9" s="10" t="s">
        <v>388</v>
      </c>
      <c r="G9" s="10"/>
      <c r="H9" s="10" t="s">
        <v>19</v>
      </c>
      <c r="I9" s="10" t="s">
        <v>389</v>
      </c>
      <c r="J9" s="10"/>
      <c r="K9" s="10" t="s">
        <v>380</v>
      </c>
      <c r="L9" s="10" t="s">
        <v>388</v>
      </c>
      <c r="M9" s="10"/>
      <c r="N9" s="10" t="s">
        <v>19</v>
      </c>
      <c r="O9" s="10" t="s">
        <v>389</v>
      </c>
      <c r="P9" s="10"/>
      <c r="Q9" s="10" t="s">
        <v>390</v>
      </c>
      <c r="R9" s="10"/>
      <c r="S9" s="10" t="s">
        <v>19</v>
      </c>
      <c r="T9" s="10"/>
      <c r="U9" s="10" t="s">
        <v>385</v>
      </c>
    </row>
    <row r="10" spans="1:21" x14ac:dyDescent="0.2">
      <c r="E10" s="10" t="s">
        <v>391</v>
      </c>
      <c r="F10" s="10" t="s">
        <v>392</v>
      </c>
      <c r="G10" s="10"/>
      <c r="H10" s="10" t="s">
        <v>393</v>
      </c>
      <c r="I10" s="10" t="s">
        <v>394</v>
      </c>
      <c r="J10" s="10"/>
      <c r="K10" s="10" t="s">
        <v>391</v>
      </c>
      <c r="L10" s="10" t="s">
        <v>392</v>
      </c>
      <c r="M10" s="10"/>
      <c r="N10" s="10" t="s">
        <v>393</v>
      </c>
      <c r="O10" s="10" t="s">
        <v>395</v>
      </c>
      <c r="P10" s="10"/>
      <c r="Q10" s="10" t="s">
        <v>396</v>
      </c>
      <c r="R10" s="10"/>
      <c r="S10" s="10" t="s">
        <v>393</v>
      </c>
      <c r="T10" s="10"/>
      <c r="U10" s="10" t="s">
        <v>13</v>
      </c>
    </row>
    <row r="11" spans="1:21" x14ac:dyDescent="0.2">
      <c r="B11" s="10"/>
      <c r="C11" s="5" t="s">
        <v>14</v>
      </c>
      <c r="D11" s="10" t="s">
        <v>397</v>
      </c>
      <c r="E11" s="10" t="s">
        <v>384</v>
      </c>
      <c r="F11" s="10" t="s">
        <v>398</v>
      </c>
      <c r="G11" s="10" t="s">
        <v>399</v>
      </c>
      <c r="H11" s="10" t="s">
        <v>390</v>
      </c>
      <c r="I11" s="10" t="s">
        <v>400</v>
      </c>
      <c r="J11" s="10"/>
      <c r="K11" s="10" t="s">
        <v>384</v>
      </c>
      <c r="L11" s="10" t="s">
        <v>398</v>
      </c>
      <c r="M11" s="10" t="s">
        <v>399</v>
      </c>
      <c r="N11" s="10" t="s">
        <v>390</v>
      </c>
      <c r="O11" s="10" t="s">
        <v>400</v>
      </c>
      <c r="P11" s="10"/>
      <c r="Q11" s="10" t="s">
        <v>401</v>
      </c>
      <c r="R11" s="10"/>
      <c r="S11" s="10" t="s">
        <v>390</v>
      </c>
      <c r="T11" s="10"/>
      <c r="U11" s="10" t="s">
        <v>401</v>
      </c>
    </row>
    <row r="12" spans="1:21" x14ac:dyDescent="0.2">
      <c r="A12" s="44" t="s">
        <v>18</v>
      </c>
      <c r="B12" s="45" t="s">
        <v>13</v>
      </c>
      <c r="C12" s="46" t="s">
        <v>20</v>
      </c>
      <c r="D12" s="47" t="s">
        <v>21</v>
      </c>
      <c r="E12" s="47" t="s">
        <v>402</v>
      </c>
      <c r="F12" s="47" t="s">
        <v>403</v>
      </c>
      <c r="G12" s="47" t="s">
        <v>404</v>
      </c>
      <c r="H12" s="47" t="s">
        <v>19</v>
      </c>
      <c r="I12" s="47" t="s">
        <v>405</v>
      </c>
      <c r="J12" s="47"/>
      <c r="K12" s="47" t="s">
        <v>402</v>
      </c>
      <c r="L12" s="47" t="s">
        <v>403</v>
      </c>
      <c r="M12" s="47" t="s">
        <v>404</v>
      </c>
      <c r="N12" s="47" t="s">
        <v>19</v>
      </c>
      <c r="O12" s="47" t="s">
        <v>405</v>
      </c>
      <c r="P12" s="47"/>
      <c r="Q12" s="47" t="s">
        <v>406</v>
      </c>
      <c r="R12" s="47"/>
      <c r="S12" s="47" t="s">
        <v>19</v>
      </c>
      <c r="T12" s="47"/>
      <c r="U12" s="47" t="s">
        <v>406</v>
      </c>
    </row>
    <row r="13" spans="1:21" ht="15" x14ac:dyDescent="0.25">
      <c r="A13" s="13">
        <v>5</v>
      </c>
      <c r="B13" s="137" t="s">
        <v>25</v>
      </c>
      <c r="C13" s="138">
        <v>0</v>
      </c>
      <c r="D13" s="139">
        <v>0</v>
      </c>
      <c r="E13" s="139">
        <v>0</v>
      </c>
      <c r="F13" s="139">
        <v>0</v>
      </c>
      <c r="G13" s="139">
        <v>0</v>
      </c>
      <c r="H13" s="139">
        <v>0</v>
      </c>
      <c r="I13" s="139">
        <v>0</v>
      </c>
      <c r="J13" s="139"/>
      <c r="K13" s="139">
        <v>0</v>
      </c>
      <c r="L13" s="139">
        <v>0</v>
      </c>
      <c r="M13" s="139">
        <v>0</v>
      </c>
      <c r="N13" s="139">
        <v>0</v>
      </c>
      <c r="O13" s="139">
        <v>0</v>
      </c>
      <c r="P13" s="140"/>
      <c r="Q13" s="139">
        <v>0</v>
      </c>
      <c r="R13" s="140"/>
      <c r="S13" s="139">
        <v>0</v>
      </c>
      <c r="T13" s="140"/>
      <c r="U13" s="140">
        <v>0</v>
      </c>
    </row>
    <row r="14" spans="1:21" ht="15" x14ac:dyDescent="0.25">
      <c r="A14" s="13">
        <v>6</v>
      </c>
      <c r="B14" s="137" t="s">
        <v>26</v>
      </c>
      <c r="C14" s="48">
        <v>0</v>
      </c>
      <c r="D14" s="128">
        <v>0</v>
      </c>
      <c r="E14" s="49">
        <v>0</v>
      </c>
      <c r="F14" s="49">
        <v>0</v>
      </c>
      <c r="G14" s="49">
        <v>0</v>
      </c>
      <c r="H14" s="49">
        <v>0</v>
      </c>
      <c r="I14" s="49">
        <v>0</v>
      </c>
      <c r="J14" s="49"/>
      <c r="K14" s="49">
        <v>0</v>
      </c>
      <c r="L14" s="49">
        <v>0</v>
      </c>
      <c r="M14" s="49">
        <v>0</v>
      </c>
      <c r="N14" s="49">
        <v>0</v>
      </c>
      <c r="O14" s="49">
        <v>0</v>
      </c>
      <c r="P14" s="49"/>
      <c r="Q14" s="49">
        <v>0</v>
      </c>
      <c r="R14" s="49"/>
      <c r="S14" s="49">
        <v>0</v>
      </c>
      <c r="T14" s="49"/>
      <c r="U14" s="49">
        <v>0</v>
      </c>
    </row>
    <row r="15" spans="1:21" ht="15" x14ac:dyDescent="0.25">
      <c r="A15" s="13">
        <v>7</v>
      </c>
      <c r="B15" s="137" t="s">
        <v>27</v>
      </c>
      <c r="C15" s="48">
        <v>0</v>
      </c>
      <c r="D15" s="128">
        <v>0</v>
      </c>
      <c r="E15" s="49">
        <v>0</v>
      </c>
      <c r="F15" s="49">
        <v>0</v>
      </c>
      <c r="G15" s="49">
        <v>0</v>
      </c>
      <c r="H15" s="49">
        <v>0</v>
      </c>
      <c r="I15" s="49">
        <v>0</v>
      </c>
      <c r="J15" s="49"/>
      <c r="K15" s="49">
        <v>0</v>
      </c>
      <c r="L15" s="49">
        <v>0</v>
      </c>
      <c r="M15" s="49">
        <v>0</v>
      </c>
      <c r="N15" s="49">
        <v>0</v>
      </c>
      <c r="O15" s="49">
        <v>0</v>
      </c>
      <c r="P15" s="49"/>
      <c r="Q15" s="49">
        <v>0</v>
      </c>
      <c r="R15" s="49"/>
      <c r="S15" s="49">
        <v>0</v>
      </c>
      <c r="T15" s="49"/>
      <c r="U15" s="49">
        <v>0</v>
      </c>
    </row>
    <row r="16" spans="1:21" ht="15" x14ac:dyDescent="0.25">
      <c r="A16" s="13">
        <v>47</v>
      </c>
      <c r="B16" s="137" t="s">
        <v>28</v>
      </c>
      <c r="C16" s="48">
        <v>0</v>
      </c>
      <c r="D16" s="128">
        <v>0</v>
      </c>
      <c r="E16" s="49">
        <v>0</v>
      </c>
      <c r="F16" s="49">
        <v>0</v>
      </c>
      <c r="G16" s="49">
        <v>0</v>
      </c>
      <c r="H16" s="49">
        <v>0</v>
      </c>
      <c r="I16" s="49">
        <v>0</v>
      </c>
      <c r="J16" s="49"/>
      <c r="K16" s="49">
        <v>0</v>
      </c>
      <c r="L16" s="49">
        <v>0</v>
      </c>
      <c r="M16" s="49">
        <v>0</v>
      </c>
      <c r="N16" s="49">
        <v>0</v>
      </c>
      <c r="O16" s="49">
        <v>0</v>
      </c>
      <c r="P16" s="49"/>
      <c r="Q16" s="49">
        <v>0</v>
      </c>
      <c r="R16" s="49"/>
      <c r="S16" s="49">
        <v>0</v>
      </c>
      <c r="T16" s="49"/>
      <c r="U16" s="49">
        <v>0</v>
      </c>
    </row>
    <row r="17" spans="1:21" ht="15" x14ac:dyDescent="0.25">
      <c r="A17" s="13">
        <v>48</v>
      </c>
      <c r="B17" s="137" t="s">
        <v>29</v>
      </c>
      <c r="C17" s="48">
        <v>0</v>
      </c>
      <c r="D17" s="128">
        <v>0</v>
      </c>
      <c r="E17" s="49">
        <v>0</v>
      </c>
      <c r="F17" s="49">
        <v>0</v>
      </c>
      <c r="G17" s="49">
        <v>0</v>
      </c>
      <c r="H17" s="49">
        <v>0</v>
      </c>
      <c r="I17" s="49">
        <v>0</v>
      </c>
      <c r="J17" s="49"/>
      <c r="K17" s="49">
        <v>0</v>
      </c>
      <c r="L17" s="49">
        <v>0</v>
      </c>
      <c r="M17" s="49">
        <v>0</v>
      </c>
      <c r="N17" s="49">
        <v>0</v>
      </c>
      <c r="O17" s="49">
        <v>0</v>
      </c>
      <c r="P17" s="49"/>
      <c r="Q17" s="49">
        <v>0</v>
      </c>
      <c r="R17" s="49"/>
      <c r="S17" s="49">
        <v>0</v>
      </c>
      <c r="T17" s="49"/>
      <c r="U17" s="49">
        <v>0</v>
      </c>
    </row>
    <row r="18" spans="1:21" ht="15" x14ac:dyDescent="0.25">
      <c r="A18" s="13">
        <v>90</v>
      </c>
      <c r="B18" s="137" t="s">
        <v>30</v>
      </c>
      <c r="C18" s="48">
        <v>4.9296331438443833E-5</v>
      </c>
      <c r="D18" s="128">
        <v>22131</v>
      </c>
      <c r="E18" s="49">
        <v>0</v>
      </c>
      <c r="F18" s="49">
        <v>0</v>
      </c>
      <c r="G18" s="49">
        <v>0</v>
      </c>
      <c r="H18" s="49">
        <v>8633</v>
      </c>
      <c r="I18" s="49">
        <v>8633</v>
      </c>
      <c r="J18" s="49"/>
      <c r="K18" s="49">
        <v>11251</v>
      </c>
      <c r="L18" s="49">
        <v>0</v>
      </c>
      <c r="M18" s="49">
        <v>21283</v>
      </c>
      <c r="N18" s="49">
        <v>1688</v>
      </c>
      <c r="O18" s="49">
        <v>34222</v>
      </c>
      <c r="P18" s="49"/>
      <c r="Q18" s="49">
        <v>-8788</v>
      </c>
      <c r="R18" s="49"/>
      <c r="S18" s="49">
        <v>1103</v>
      </c>
      <c r="T18" s="49"/>
      <c r="U18" s="49">
        <v>-7685</v>
      </c>
    </row>
    <row r="19" spans="1:21" ht="15" x14ac:dyDescent="0.25">
      <c r="A19" s="13">
        <v>91</v>
      </c>
      <c r="B19" s="137" t="s">
        <v>31</v>
      </c>
      <c r="C19" s="48">
        <v>3.5790081342273704E-5</v>
      </c>
      <c r="D19" s="128">
        <v>16066</v>
      </c>
      <c r="E19" s="49">
        <v>0</v>
      </c>
      <c r="F19" s="49">
        <v>0</v>
      </c>
      <c r="G19" s="49">
        <v>0</v>
      </c>
      <c r="H19" s="49">
        <v>23777</v>
      </c>
      <c r="I19" s="49">
        <v>23777</v>
      </c>
      <c r="J19" s="49"/>
      <c r="K19" s="49">
        <v>8169</v>
      </c>
      <c r="L19" s="49">
        <v>0</v>
      </c>
      <c r="M19" s="49">
        <v>15452</v>
      </c>
      <c r="N19" s="49">
        <v>23315</v>
      </c>
      <c r="O19" s="49">
        <v>46936</v>
      </c>
      <c r="P19" s="49"/>
      <c r="Q19" s="49">
        <v>-6381</v>
      </c>
      <c r="R19" s="49"/>
      <c r="S19" s="49">
        <v>8336</v>
      </c>
      <c r="T19" s="49"/>
      <c r="U19" s="49">
        <v>1955</v>
      </c>
    </row>
    <row r="20" spans="1:21" ht="15" x14ac:dyDescent="0.25">
      <c r="A20" s="13">
        <v>100</v>
      </c>
      <c r="B20" s="137" t="s">
        <v>32</v>
      </c>
      <c r="C20" s="48">
        <v>1.1643183313082945E-3</v>
      </c>
      <c r="D20" s="128">
        <v>522651</v>
      </c>
      <c r="E20" s="49">
        <v>0</v>
      </c>
      <c r="F20" s="49">
        <v>0</v>
      </c>
      <c r="G20" s="49">
        <v>0</v>
      </c>
      <c r="H20" s="49">
        <v>12582</v>
      </c>
      <c r="I20" s="49">
        <v>12582</v>
      </c>
      <c r="J20" s="49"/>
      <c r="K20" s="49">
        <v>265737</v>
      </c>
      <c r="L20" s="49">
        <v>0</v>
      </c>
      <c r="M20" s="49">
        <v>502683</v>
      </c>
      <c r="N20" s="49">
        <v>54329</v>
      </c>
      <c r="O20" s="49">
        <v>822749</v>
      </c>
      <c r="P20" s="49"/>
      <c r="Q20" s="49">
        <v>-207586</v>
      </c>
      <c r="R20" s="49"/>
      <c r="S20" s="49">
        <v>-19277</v>
      </c>
      <c r="T20" s="49"/>
      <c r="U20" s="49">
        <v>-226863</v>
      </c>
    </row>
    <row r="21" spans="1:21" ht="15" x14ac:dyDescent="0.25">
      <c r="A21" s="13">
        <v>101</v>
      </c>
      <c r="B21" s="137" t="s">
        <v>33</v>
      </c>
      <c r="C21" s="48">
        <v>2.3853417499836872E-3</v>
      </c>
      <c r="D21" s="128">
        <v>1070760</v>
      </c>
      <c r="E21" s="49">
        <v>0</v>
      </c>
      <c r="F21" s="49">
        <v>0</v>
      </c>
      <c r="G21" s="49">
        <v>0</v>
      </c>
      <c r="H21" s="49">
        <v>79894</v>
      </c>
      <c r="I21" s="49">
        <v>79894</v>
      </c>
      <c r="J21" s="49"/>
      <c r="K21" s="49">
        <v>544417</v>
      </c>
      <c r="L21" s="49">
        <v>0</v>
      </c>
      <c r="M21" s="49">
        <v>1029847</v>
      </c>
      <c r="N21" s="49">
        <v>111540</v>
      </c>
      <c r="O21" s="49">
        <v>1685804</v>
      </c>
      <c r="P21" s="49"/>
      <c r="Q21" s="49">
        <v>-425283</v>
      </c>
      <c r="R21" s="49"/>
      <c r="S21" s="49">
        <v>16800</v>
      </c>
      <c r="T21" s="49"/>
      <c r="U21" s="49">
        <v>-408483</v>
      </c>
    </row>
    <row r="22" spans="1:21" ht="15" x14ac:dyDescent="0.25">
      <c r="A22" s="13">
        <v>102</v>
      </c>
      <c r="B22" s="137" t="s">
        <v>34</v>
      </c>
      <c r="C22" s="48">
        <v>0</v>
      </c>
      <c r="D22" s="128">
        <v>0</v>
      </c>
      <c r="E22" s="49">
        <v>0</v>
      </c>
      <c r="F22" s="49">
        <v>0</v>
      </c>
      <c r="G22" s="49">
        <v>0</v>
      </c>
      <c r="H22" s="49">
        <v>0</v>
      </c>
      <c r="I22" s="49">
        <v>0</v>
      </c>
      <c r="J22" s="49"/>
      <c r="K22" s="49">
        <v>0</v>
      </c>
      <c r="L22" s="49">
        <v>0</v>
      </c>
      <c r="M22" s="49">
        <v>0</v>
      </c>
      <c r="N22" s="49">
        <v>0</v>
      </c>
      <c r="O22" s="49">
        <v>0</v>
      </c>
      <c r="P22" s="49"/>
      <c r="Q22" s="49">
        <v>0</v>
      </c>
      <c r="R22" s="49"/>
      <c r="S22" s="49">
        <v>0</v>
      </c>
      <c r="T22" s="49"/>
      <c r="U22" s="49">
        <v>0</v>
      </c>
    </row>
    <row r="23" spans="1:21" ht="15" x14ac:dyDescent="0.25">
      <c r="A23" s="13">
        <v>103</v>
      </c>
      <c r="B23" s="137" t="s">
        <v>35</v>
      </c>
      <c r="C23" s="48">
        <v>3.9015852996392652E-3</v>
      </c>
      <c r="D23" s="128">
        <v>1751392</v>
      </c>
      <c r="E23" s="49">
        <v>0</v>
      </c>
      <c r="F23" s="49">
        <v>0</v>
      </c>
      <c r="G23" s="49">
        <v>0</v>
      </c>
      <c r="H23" s="49">
        <v>192811</v>
      </c>
      <c r="I23" s="49">
        <v>192811</v>
      </c>
      <c r="J23" s="49"/>
      <c r="K23" s="49">
        <v>890476</v>
      </c>
      <c r="L23" s="49">
        <v>0</v>
      </c>
      <c r="M23" s="49">
        <v>1684470</v>
      </c>
      <c r="N23" s="49">
        <v>112201</v>
      </c>
      <c r="O23" s="49">
        <v>2687147</v>
      </c>
      <c r="P23" s="49"/>
      <c r="Q23" s="49">
        <v>-695614</v>
      </c>
      <c r="R23" s="49"/>
      <c r="S23" s="49">
        <v>10410</v>
      </c>
      <c r="T23" s="49"/>
      <c r="U23" s="49">
        <v>-685204</v>
      </c>
    </row>
    <row r="24" spans="1:21" ht="15" x14ac:dyDescent="0.25">
      <c r="A24" s="13">
        <v>107</v>
      </c>
      <c r="B24" s="137" t="s">
        <v>36</v>
      </c>
      <c r="C24" s="48">
        <v>8.7260025966047277E-4</v>
      </c>
      <c r="D24" s="128">
        <v>391709</v>
      </c>
      <c r="E24" s="49">
        <v>0</v>
      </c>
      <c r="F24" s="49">
        <v>0</v>
      </c>
      <c r="G24" s="49">
        <v>0</v>
      </c>
      <c r="H24" s="49">
        <v>96110</v>
      </c>
      <c r="I24" s="49">
        <v>96110</v>
      </c>
      <c r="J24" s="49"/>
      <c r="K24" s="49">
        <v>199157</v>
      </c>
      <c r="L24" s="49">
        <v>0</v>
      </c>
      <c r="M24" s="49">
        <v>376736</v>
      </c>
      <c r="N24" s="49">
        <v>6254</v>
      </c>
      <c r="O24" s="49">
        <v>582147</v>
      </c>
      <c r="P24" s="49"/>
      <c r="Q24" s="49">
        <v>-155576</v>
      </c>
      <c r="R24" s="49"/>
      <c r="S24" s="49">
        <v>26352</v>
      </c>
      <c r="T24" s="49"/>
      <c r="U24" s="49">
        <v>-129224</v>
      </c>
    </row>
    <row r="25" spans="1:21" ht="15" x14ac:dyDescent="0.25">
      <c r="A25" s="13">
        <v>109</v>
      </c>
      <c r="B25" s="137" t="s">
        <v>37</v>
      </c>
      <c r="C25" s="48">
        <v>2.7537936070415645E-4</v>
      </c>
      <c r="D25" s="128">
        <v>123615</v>
      </c>
      <c r="E25" s="49">
        <v>0</v>
      </c>
      <c r="F25" s="49">
        <v>0</v>
      </c>
      <c r="G25" s="49">
        <v>0</v>
      </c>
      <c r="H25" s="49">
        <v>24230</v>
      </c>
      <c r="I25" s="49">
        <v>24230</v>
      </c>
      <c r="J25" s="49"/>
      <c r="K25" s="49">
        <v>62851</v>
      </c>
      <c r="L25" s="49">
        <v>0</v>
      </c>
      <c r="M25" s="49">
        <v>118892</v>
      </c>
      <c r="N25" s="49">
        <v>17467</v>
      </c>
      <c r="O25" s="49">
        <v>199210</v>
      </c>
      <c r="P25" s="49"/>
      <c r="Q25" s="49">
        <v>-49098</v>
      </c>
      <c r="R25" s="49"/>
      <c r="S25" s="49">
        <v>-2575</v>
      </c>
      <c r="T25" s="49"/>
      <c r="U25" s="49">
        <v>-51673</v>
      </c>
    </row>
    <row r="26" spans="1:21" ht="15" x14ac:dyDescent="0.25">
      <c r="A26" s="13">
        <v>110</v>
      </c>
      <c r="B26" s="137" t="s">
        <v>38</v>
      </c>
      <c r="C26" s="48">
        <v>3.5124969421210657E-4</v>
      </c>
      <c r="D26" s="128">
        <v>157673</v>
      </c>
      <c r="E26" s="49">
        <v>0</v>
      </c>
      <c r="F26" s="49">
        <v>0</v>
      </c>
      <c r="G26" s="49">
        <v>0</v>
      </c>
      <c r="H26" s="49">
        <v>72490</v>
      </c>
      <c r="I26" s="49">
        <v>72490</v>
      </c>
      <c r="J26" s="49"/>
      <c r="K26" s="49">
        <v>80167</v>
      </c>
      <c r="L26" s="49">
        <v>0</v>
      </c>
      <c r="M26" s="49">
        <v>151648</v>
      </c>
      <c r="N26" s="49">
        <v>26523</v>
      </c>
      <c r="O26" s="49">
        <v>258338</v>
      </c>
      <c r="P26" s="49"/>
      <c r="Q26" s="49">
        <v>-62625</v>
      </c>
      <c r="R26" s="49"/>
      <c r="S26" s="49">
        <v>10574</v>
      </c>
      <c r="T26" s="49"/>
      <c r="U26" s="49">
        <v>-52051</v>
      </c>
    </row>
    <row r="27" spans="1:21" ht="15" x14ac:dyDescent="0.25">
      <c r="A27" s="13">
        <v>111</v>
      </c>
      <c r="B27" s="137" t="s">
        <v>39</v>
      </c>
      <c r="C27" s="48">
        <v>3.2803519725896888E-3</v>
      </c>
      <c r="D27" s="128">
        <v>1472521</v>
      </c>
      <c r="E27" s="49">
        <v>0</v>
      </c>
      <c r="F27" s="49">
        <v>0</v>
      </c>
      <c r="G27" s="49">
        <v>0</v>
      </c>
      <c r="H27" s="49">
        <v>160239</v>
      </c>
      <c r="I27" s="49">
        <v>160239</v>
      </c>
      <c r="J27" s="49"/>
      <c r="K27" s="49">
        <v>748689</v>
      </c>
      <c r="L27" s="49">
        <v>0</v>
      </c>
      <c r="M27" s="49">
        <v>1416259</v>
      </c>
      <c r="N27" s="49">
        <v>0</v>
      </c>
      <c r="O27" s="49">
        <v>2164948</v>
      </c>
      <c r="P27" s="49"/>
      <c r="Q27" s="49">
        <v>-584853</v>
      </c>
      <c r="R27" s="49"/>
      <c r="S27" s="49">
        <v>48596</v>
      </c>
      <c r="T27" s="49"/>
      <c r="U27" s="49">
        <v>-536257</v>
      </c>
    </row>
    <row r="28" spans="1:21" ht="15" x14ac:dyDescent="0.25">
      <c r="A28" s="13">
        <v>112</v>
      </c>
      <c r="B28" s="137" t="s">
        <v>40</v>
      </c>
      <c r="C28" s="48">
        <v>3.0919196788631404E-5</v>
      </c>
      <c r="D28" s="128">
        <v>13877</v>
      </c>
      <c r="E28" s="49">
        <v>0</v>
      </c>
      <c r="F28" s="49">
        <v>0</v>
      </c>
      <c r="G28" s="49">
        <v>0</v>
      </c>
      <c r="H28" s="49">
        <v>6272</v>
      </c>
      <c r="I28" s="49">
        <v>6272</v>
      </c>
      <c r="J28" s="49"/>
      <c r="K28" s="49">
        <v>7057</v>
      </c>
      <c r="L28" s="49">
        <v>0</v>
      </c>
      <c r="M28" s="49">
        <v>13349</v>
      </c>
      <c r="N28" s="49">
        <v>6657</v>
      </c>
      <c r="O28" s="49">
        <v>27063</v>
      </c>
      <c r="P28" s="49"/>
      <c r="Q28" s="49">
        <v>-5513</v>
      </c>
      <c r="R28" s="49"/>
      <c r="S28" s="49">
        <v>902</v>
      </c>
      <c r="T28" s="49"/>
      <c r="U28" s="49">
        <v>-4611</v>
      </c>
    </row>
    <row r="29" spans="1:21" ht="15" x14ac:dyDescent="0.25">
      <c r="A29" s="13">
        <v>113</v>
      </c>
      <c r="B29" s="137" t="s">
        <v>41</v>
      </c>
      <c r="C29" s="48">
        <v>2.2064472136895138E-3</v>
      </c>
      <c r="D29" s="128">
        <v>990460</v>
      </c>
      <c r="E29" s="49">
        <v>0</v>
      </c>
      <c r="F29" s="49">
        <v>0</v>
      </c>
      <c r="G29" s="49">
        <v>0</v>
      </c>
      <c r="H29" s="49">
        <v>163147</v>
      </c>
      <c r="I29" s="49">
        <v>163147</v>
      </c>
      <c r="J29" s="49"/>
      <c r="K29" s="49">
        <v>503587</v>
      </c>
      <c r="L29" s="49">
        <v>0</v>
      </c>
      <c r="M29" s="49">
        <v>952611</v>
      </c>
      <c r="N29" s="49">
        <v>136</v>
      </c>
      <c r="O29" s="49">
        <v>1456334</v>
      </c>
      <c r="P29" s="49"/>
      <c r="Q29" s="49">
        <v>-393387</v>
      </c>
      <c r="R29" s="49"/>
      <c r="S29" s="49">
        <v>38166</v>
      </c>
      <c r="T29" s="49"/>
      <c r="U29" s="49">
        <v>-355221</v>
      </c>
    </row>
    <row r="30" spans="1:21" ht="15" x14ac:dyDescent="0.25">
      <c r="A30" s="13">
        <v>114</v>
      </c>
      <c r="B30" s="137" t="s">
        <v>42</v>
      </c>
      <c r="C30" s="48">
        <v>1.0175809448043594E-2</v>
      </c>
      <c r="D30" s="128">
        <v>4567843</v>
      </c>
      <c r="E30" s="49">
        <v>0</v>
      </c>
      <c r="F30" s="49">
        <v>0</v>
      </c>
      <c r="G30" s="49">
        <v>0</v>
      </c>
      <c r="H30" s="49">
        <v>159237</v>
      </c>
      <c r="I30" s="49">
        <v>159237</v>
      </c>
      <c r="J30" s="49"/>
      <c r="K30" s="49">
        <v>2322469</v>
      </c>
      <c r="L30" s="49">
        <v>0</v>
      </c>
      <c r="M30" s="49">
        <v>4393302</v>
      </c>
      <c r="N30" s="49">
        <v>45765</v>
      </c>
      <c r="O30" s="49">
        <v>6761536</v>
      </c>
      <c r="P30" s="49"/>
      <c r="Q30" s="49">
        <v>-1814244</v>
      </c>
      <c r="R30" s="49"/>
      <c r="S30" s="49">
        <v>24703</v>
      </c>
      <c r="T30" s="49"/>
      <c r="U30" s="49">
        <v>-1789541</v>
      </c>
    </row>
    <row r="31" spans="1:21" ht="15" x14ac:dyDescent="0.25">
      <c r="A31" s="13">
        <v>115</v>
      </c>
      <c r="B31" s="137" t="s">
        <v>43</v>
      </c>
      <c r="C31" s="48">
        <v>7.1364443617671375E-3</v>
      </c>
      <c r="D31" s="128">
        <v>3203494</v>
      </c>
      <c r="E31" s="49">
        <v>0</v>
      </c>
      <c r="F31" s="49">
        <v>0</v>
      </c>
      <c r="G31" s="49">
        <v>0</v>
      </c>
      <c r="H31" s="49">
        <v>303647</v>
      </c>
      <c r="I31" s="49">
        <v>303647</v>
      </c>
      <c r="J31" s="49"/>
      <c r="K31" s="49">
        <v>1628782</v>
      </c>
      <c r="L31" s="49">
        <v>0</v>
      </c>
      <c r="M31" s="49">
        <v>3081087</v>
      </c>
      <c r="N31" s="49">
        <v>76568</v>
      </c>
      <c r="O31" s="49">
        <v>4786437</v>
      </c>
      <c r="P31" s="49"/>
      <c r="Q31" s="49">
        <v>-1272356</v>
      </c>
      <c r="R31" s="49"/>
      <c r="S31" s="49">
        <v>58540</v>
      </c>
      <c r="T31" s="49"/>
      <c r="U31" s="49">
        <v>-1213816</v>
      </c>
    </row>
    <row r="32" spans="1:21" ht="15" x14ac:dyDescent="0.25">
      <c r="A32" s="13">
        <v>116</v>
      </c>
      <c r="B32" s="137" t="s">
        <v>44</v>
      </c>
      <c r="C32" s="48">
        <v>1.6560516499929689E-3</v>
      </c>
      <c r="D32" s="128">
        <v>743389</v>
      </c>
      <c r="E32" s="49">
        <v>0</v>
      </c>
      <c r="F32" s="49">
        <v>0</v>
      </c>
      <c r="G32" s="49">
        <v>0</v>
      </c>
      <c r="H32" s="49">
        <v>19941</v>
      </c>
      <c r="I32" s="49">
        <v>19941</v>
      </c>
      <c r="J32" s="49"/>
      <c r="K32" s="49">
        <v>377968</v>
      </c>
      <c r="L32" s="49">
        <v>0</v>
      </c>
      <c r="M32" s="49">
        <v>714983</v>
      </c>
      <c r="N32" s="49">
        <v>340545</v>
      </c>
      <c r="O32" s="49">
        <v>1433496</v>
      </c>
      <c r="P32" s="49"/>
      <c r="Q32" s="49">
        <v>-295257</v>
      </c>
      <c r="R32" s="49"/>
      <c r="S32" s="49">
        <v>-69442</v>
      </c>
      <c r="T32" s="49"/>
      <c r="U32" s="49">
        <v>-364699</v>
      </c>
    </row>
    <row r="33" spans="1:21" ht="15" x14ac:dyDescent="0.25">
      <c r="A33" s="13">
        <v>117</v>
      </c>
      <c r="B33" s="137" t="s">
        <v>45</v>
      </c>
      <c r="C33" s="48">
        <v>9.6086366752805503E-4</v>
      </c>
      <c r="D33" s="128">
        <v>431324</v>
      </c>
      <c r="E33" s="49">
        <v>0</v>
      </c>
      <c r="F33" s="49">
        <v>0</v>
      </c>
      <c r="G33" s="49">
        <v>0</v>
      </c>
      <c r="H33" s="49">
        <v>19301</v>
      </c>
      <c r="I33" s="49">
        <v>19301</v>
      </c>
      <c r="J33" s="49"/>
      <c r="K33" s="49">
        <v>219302</v>
      </c>
      <c r="L33" s="49">
        <v>0</v>
      </c>
      <c r="M33" s="49">
        <v>414843</v>
      </c>
      <c r="N33" s="49">
        <v>96722</v>
      </c>
      <c r="O33" s="49">
        <v>730867</v>
      </c>
      <c r="P33" s="49"/>
      <c r="Q33" s="49">
        <v>-171313</v>
      </c>
      <c r="R33" s="49"/>
      <c r="S33" s="49">
        <v>-18450</v>
      </c>
      <c r="T33" s="49"/>
      <c r="U33" s="49">
        <v>-189763</v>
      </c>
    </row>
    <row r="34" spans="1:21" ht="15" x14ac:dyDescent="0.25">
      <c r="A34" s="13">
        <v>119</v>
      </c>
      <c r="B34" s="137" t="s">
        <v>46</v>
      </c>
      <c r="C34" s="48">
        <v>3.2398916322827915E-5</v>
      </c>
      <c r="D34" s="128">
        <v>14544</v>
      </c>
      <c r="E34" s="49">
        <v>0</v>
      </c>
      <c r="F34" s="49">
        <v>0</v>
      </c>
      <c r="G34" s="49">
        <v>0</v>
      </c>
      <c r="H34" s="49">
        <v>17676</v>
      </c>
      <c r="I34" s="49">
        <v>17676</v>
      </c>
      <c r="J34" s="49"/>
      <c r="K34" s="49">
        <v>7395</v>
      </c>
      <c r="L34" s="49">
        <v>0</v>
      </c>
      <c r="M34" s="49">
        <v>13988</v>
      </c>
      <c r="N34" s="49">
        <v>13769</v>
      </c>
      <c r="O34" s="49">
        <v>35152</v>
      </c>
      <c r="P34" s="49"/>
      <c r="Q34" s="49">
        <v>-5776</v>
      </c>
      <c r="R34" s="49"/>
      <c r="S34" s="49">
        <v>2476</v>
      </c>
      <c r="T34" s="49"/>
      <c r="U34" s="49">
        <v>-3300</v>
      </c>
    </row>
    <row r="35" spans="1:21" ht="15" x14ac:dyDescent="0.25">
      <c r="A35" s="13">
        <v>121</v>
      </c>
      <c r="B35" s="137" t="s">
        <v>47</v>
      </c>
      <c r="C35" s="48">
        <v>4.3009893678232073E-4</v>
      </c>
      <c r="D35" s="128">
        <v>193068</v>
      </c>
      <c r="E35" s="49">
        <v>0</v>
      </c>
      <c r="F35" s="49">
        <v>0</v>
      </c>
      <c r="G35" s="49">
        <v>0</v>
      </c>
      <c r="H35" s="49">
        <v>108378</v>
      </c>
      <c r="I35" s="49">
        <v>108378</v>
      </c>
      <c r="J35" s="49"/>
      <c r="K35" s="49">
        <v>98163</v>
      </c>
      <c r="L35" s="49">
        <v>0</v>
      </c>
      <c r="M35" s="49">
        <v>185691</v>
      </c>
      <c r="N35" s="49">
        <v>11752</v>
      </c>
      <c r="O35" s="49">
        <v>295606</v>
      </c>
      <c r="P35" s="49"/>
      <c r="Q35" s="49">
        <v>-76682</v>
      </c>
      <c r="R35" s="49"/>
      <c r="S35" s="49">
        <v>31718</v>
      </c>
      <c r="T35" s="49"/>
      <c r="U35" s="49">
        <v>-44964</v>
      </c>
    </row>
    <row r="36" spans="1:21" ht="15" x14ac:dyDescent="0.25">
      <c r="A36" s="13">
        <v>122</v>
      </c>
      <c r="B36" s="137" t="s">
        <v>48</v>
      </c>
      <c r="C36" s="48">
        <v>4.597898309141334E-4</v>
      </c>
      <c r="D36" s="128">
        <v>206397</v>
      </c>
      <c r="E36" s="49">
        <v>0</v>
      </c>
      <c r="F36" s="49">
        <v>0</v>
      </c>
      <c r="G36" s="49">
        <v>0</v>
      </c>
      <c r="H36" s="49">
        <v>13599</v>
      </c>
      <c r="I36" s="49">
        <v>13599</v>
      </c>
      <c r="J36" s="49"/>
      <c r="K36" s="49">
        <v>104940</v>
      </c>
      <c r="L36" s="49">
        <v>0</v>
      </c>
      <c r="M36" s="49">
        <v>198510</v>
      </c>
      <c r="N36" s="49">
        <v>25684</v>
      </c>
      <c r="O36" s="49">
        <v>329134</v>
      </c>
      <c r="P36" s="49"/>
      <c r="Q36" s="49">
        <v>-81976</v>
      </c>
      <c r="R36" s="49"/>
      <c r="S36" s="49">
        <v>-9600</v>
      </c>
      <c r="T36" s="49"/>
      <c r="U36" s="49">
        <v>-91576</v>
      </c>
    </row>
    <row r="37" spans="1:21" ht="15" x14ac:dyDescent="0.25">
      <c r="A37" s="13">
        <v>123</v>
      </c>
      <c r="B37" s="137" t="s">
        <v>49</v>
      </c>
      <c r="C37" s="48">
        <v>2.739936050534244E-3</v>
      </c>
      <c r="D37" s="128">
        <v>1229928</v>
      </c>
      <c r="E37" s="49">
        <v>0</v>
      </c>
      <c r="F37" s="49">
        <v>0</v>
      </c>
      <c r="G37" s="49">
        <v>0</v>
      </c>
      <c r="H37" s="49">
        <v>274468</v>
      </c>
      <c r="I37" s="49">
        <v>274468</v>
      </c>
      <c r="J37" s="49"/>
      <c r="K37" s="49">
        <v>625348</v>
      </c>
      <c r="L37" s="49">
        <v>0</v>
      </c>
      <c r="M37" s="49">
        <v>1182940</v>
      </c>
      <c r="N37" s="49">
        <v>139724</v>
      </c>
      <c r="O37" s="49">
        <v>1948012</v>
      </c>
      <c r="P37" s="49"/>
      <c r="Q37" s="49">
        <v>-488504</v>
      </c>
      <c r="R37" s="49"/>
      <c r="S37" s="49">
        <v>-5414</v>
      </c>
      <c r="T37" s="49"/>
      <c r="U37" s="49">
        <v>-493918</v>
      </c>
    </row>
    <row r="38" spans="1:21" ht="15" x14ac:dyDescent="0.25">
      <c r="A38" s="13">
        <v>124</v>
      </c>
      <c r="B38" s="137" t="s">
        <v>50</v>
      </c>
      <c r="C38" s="48">
        <v>0</v>
      </c>
      <c r="D38" s="128">
        <v>0</v>
      </c>
      <c r="E38" s="49">
        <v>0</v>
      </c>
      <c r="F38" s="49">
        <v>0</v>
      </c>
      <c r="G38" s="49">
        <v>0</v>
      </c>
      <c r="H38" s="49">
        <v>0</v>
      </c>
      <c r="I38" s="49">
        <v>0</v>
      </c>
      <c r="J38" s="49"/>
      <c r="K38" s="49">
        <v>0</v>
      </c>
      <c r="L38" s="49">
        <v>0</v>
      </c>
      <c r="M38" s="49">
        <v>0</v>
      </c>
      <c r="N38" s="49">
        <v>0</v>
      </c>
      <c r="O38" s="49">
        <v>0</v>
      </c>
      <c r="P38" s="49"/>
      <c r="Q38" s="49">
        <v>0</v>
      </c>
      <c r="R38" s="49"/>
      <c r="S38" s="49">
        <v>0</v>
      </c>
      <c r="T38" s="49"/>
      <c r="U38" s="49">
        <v>0</v>
      </c>
    </row>
    <row r="39" spans="1:21" ht="15" x14ac:dyDescent="0.25">
      <c r="A39" s="13">
        <v>125</v>
      </c>
      <c r="B39" s="137" t="s">
        <v>51</v>
      </c>
      <c r="C39" s="48">
        <v>7.6422180855972258E-4</v>
      </c>
      <c r="D39" s="128">
        <v>343055</v>
      </c>
      <c r="E39" s="49">
        <v>0</v>
      </c>
      <c r="F39" s="49">
        <v>0</v>
      </c>
      <c r="G39" s="49">
        <v>0</v>
      </c>
      <c r="H39" s="49">
        <v>129831</v>
      </c>
      <c r="I39" s="49">
        <v>129831</v>
      </c>
      <c r="J39" s="49"/>
      <c r="K39" s="49">
        <v>174422</v>
      </c>
      <c r="L39" s="49">
        <v>0</v>
      </c>
      <c r="M39" s="49">
        <v>329945</v>
      </c>
      <c r="N39" s="49">
        <v>62737</v>
      </c>
      <c r="O39" s="49">
        <v>567104</v>
      </c>
      <c r="P39" s="49"/>
      <c r="Q39" s="49">
        <v>-136254</v>
      </c>
      <c r="R39" s="49"/>
      <c r="S39" s="49">
        <v>11343</v>
      </c>
      <c r="T39" s="49"/>
      <c r="U39" s="49">
        <v>-124911</v>
      </c>
    </row>
    <row r="40" spans="1:21" ht="15" x14ac:dyDescent="0.25">
      <c r="A40" s="13">
        <v>126</v>
      </c>
      <c r="B40" s="137" t="s">
        <v>52</v>
      </c>
      <c r="C40" s="48">
        <v>0</v>
      </c>
      <c r="D40" s="128">
        <v>0</v>
      </c>
      <c r="E40" s="49">
        <v>0</v>
      </c>
      <c r="F40" s="49">
        <v>0</v>
      </c>
      <c r="G40" s="49">
        <v>0</v>
      </c>
      <c r="H40" s="49">
        <v>0</v>
      </c>
      <c r="I40" s="49">
        <v>0</v>
      </c>
      <c r="J40" s="49"/>
      <c r="K40" s="49">
        <v>0</v>
      </c>
      <c r="L40" s="49">
        <v>0</v>
      </c>
      <c r="M40" s="49">
        <v>0</v>
      </c>
      <c r="N40" s="49">
        <v>0</v>
      </c>
      <c r="O40" s="49">
        <v>0</v>
      </c>
      <c r="P40" s="49"/>
      <c r="Q40" s="49">
        <v>0</v>
      </c>
      <c r="R40" s="49"/>
      <c r="S40" s="49">
        <v>0</v>
      </c>
      <c r="T40" s="49"/>
      <c r="U40" s="49">
        <v>0</v>
      </c>
    </row>
    <row r="41" spans="1:21" ht="15" x14ac:dyDescent="0.25">
      <c r="A41" s="13">
        <v>127</v>
      </c>
      <c r="B41" s="137" t="s">
        <v>53</v>
      </c>
      <c r="C41" s="48">
        <v>1.5739822397407848E-3</v>
      </c>
      <c r="D41" s="128">
        <v>706546</v>
      </c>
      <c r="E41" s="49">
        <v>0</v>
      </c>
      <c r="F41" s="49">
        <v>0</v>
      </c>
      <c r="G41" s="49">
        <v>0</v>
      </c>
      <c r="H41" s="49">
        <v>378536</v>
      </c>
      <c r="I41" s="49">
        <v>378536</v>
      </c>
      <c r="J41" s="49"/>
      <c r="K41" s="49">
        <v>359237</v>
      </c>
      <c r="L41" s="49">
        <v>0</v>
      </c>
      <c r="M41" s="49">
        <v>679551</v>
      </c>
      <c r="N41" s="49">
        <v>89418</v>
      </c>
      <c r="O41" s="49">
        <v>1128206</v>
      </c>
      <c r="P41" s="49"/>
      <c r="Q41" s="49">
        <v>-280625</v>
      </c>
      <c r="R41" s="49"/>
      <c r="S41" s="49">
        <v>87295</v>
      </c>
      <c r="T41" s="49"/>
      <c r="U41" s="49">
        <v>-193330</v>
      </c>
    </row>
    <row r="42" spans="1:21" ht="15" x14ac:dyDescent="0.25">
      <c r="A42" s="13">
        <v>128</v>
      </c>
      <c r="B42" s="137" t="s">
        <v>54</v>
      </c>
      <c r="C42" s="48">
        <v>2.4187065473068115E-3</v>
      </c>
      <c r="D42" s="128">
        <v>1085737</v>
      </c>
      <c r="E42" s="49">
        <v>0</v>
      </c>
      <c r="F42" s="49">
        <v>0</v>
      </c>
      <c r="G42" s="49">
        <v>0</v>
      </c>
      <c r="H42" s="49">
        <v>201225</v>
      </c>
      <c r="I42" s="49">
        <v>201225</v>
      </c>
      <c r="J42" s="49"/>
      <c r="K42" s="49">
        <v>552032</v>
      </c>
      <c r="L42" s="49">
        <v>0</v>
      </c>
      <c r="M42" s="49">
        <v>1044252</v>
      </c>
      <c r="N42" s="49">
        <v>78159</v>
      </c>
      <c r="O42" s="49">
        <v>1674443</v>
      </c>
      <c r="P42" s="49"/>
      <c r="Q42" s="49">
        <v>-431231</v>
      </c>
      <c r="R42" s="49"/>
      <c r="S42" s="49">
        <v>6156</v>
      </c>
      <c r="T42" s="49"/>
      <c r="U42" s="49">
        <v>-425075</v>
      </c>
    </row>
    <row r="43" spans="1:21" ht="15" x14ac:dyDescent="0.25">
      <c r="A43" s="13">
        <v>129</v>
      </c>
      <c r="B43" s="137" t="s">
        <v>55</v>
      </c>
      <c r="C43" s="48">
        <v>1.1560876030296946E-3</v>
      </c>
      <c r="D43" s="128">
        <v>518958</v>
      </c>
      <c r="E43" s="49">
        <v>0</v>
      </c>
      <c r="F43" s="49">
        <v>0</v>
      </c>
      <c r="G43" s="49">
        <v>0</v>
      </c>
      <c r="H43" s="49">
        <v>90717</v>
      </c>
      <c r="I43" s="49">
        <v>90717</v>
      </c>
      <c r="J43" s="49"/>
      <c r="K43" s="49">
        <v>263859</v>
      </c>
      <c r="L43" s="49">
        <v>0</v>
      </c>
      <c r="M43" s="49">
        <v>499129</v>
      </c>
      <c r="N43" s="49">
        <v>59493</v>
      </c>
      <c r="O43" s="49">
        <v>822481</v>
      </c>
      <c r="P43" s="49"/>
      <c r="Q43" s="49">
        <v>-206119</v>
      </c>
      <c r="R43" s="49"/>
      <c r="S43" s="49">
        <v>19976</v>
      </c>
      <c r="T43" s="49"/>
      <c r="U43" s="49">
        <v>-186143</v>
      </c>
    </row>
    <row r="44" spans="1:21" ht="15" x14ac:dyDescent="0.25">
      <c r="A44" s="13">
        <v>131</v>
      </c>
      <c r="B44" s="137" t="s">
        <v>56</v>
      </c>
      <c r="C44" s="48">
        <v>0</v>
      </c>
      <c r="D44" s="128">
        <v>0</v>
      </c>
      <c r="E44" s="49">
        <v>0</v>
      </c>
      <c r="F44" s="49">
        <v>0</v>
      </c>
      <c r="G44" s="49">
        <v>0</v>
      </c>
      <c r="H44" s="49">
        <v>0</v>
      </c>
      <c r="I44" s="49">
        <v>0</v>
      </c>
      <c r="J44" s="49"/>
      <c r="K44" s="49">
        <v>0</v>
      </c>
      <c r="L44" s="49">
        <v>0</v>
      </c>
      <c r="M44" s="49">
        <v>0</v>
      </c>
      <c r="N44" s="49">
        <v>0</v>
      </c>
      <c r="O44" s="49">
        <v>0</v>
      </c>
      <c r="P44" s="49"/>
      <c r="Q44" s="49">
        <v>0</v>
      </c>
      <c r="R44" s="49"/>
      <c r="S44" s="49">
        <v>0</v>
      </c>
      <c r="T44" s="49"/>
      <c r="U44" s="49">
        <v>0</v>
      </c>
    </row>
    <row r="45" spans="1:21" ht="15" x14ac:dyDescent="0.25">
      <c r="A45" s="13">
        <v>132</v>
      </c>
      <c r="B45" s="137" t="s">
        <v>57</v>
      </c>
      <c r="C45" s="48">
        <v>5.2920797775752638E-4</v>
      </c>
      <c r="D45" s="128">
        <v>237553</v>
      </c>
      <c r="E45" s="49">
        <v>0</v>
      </c>
      <c r="F45" s="49">
        <v>0</v>
      </c>
      <c r="G45" s="49">
        <v>0</v>
      </c>
      <c r="H45" s="49">
        <v>190277</v>
      </c>
      <c r="I45" s="49">
        <v>190277</v>
      </c>
      <c r="J45" s="49"/>
      <c r="K45" s="49">
        <v>120783</v>
      </c>
      <c r="L45" s="49">
        <v>0</v>
      </c>
      <c r="M45" s="49">
        <v>228480</v>
      </c>
      <c r="N45" s="49">
        <v>0</v>
      </c>
      <c r="O45" s="49">
        <v>349263</v>
      </c>
      <c r="P45" s="49"/>
      <c r="Q45" s="49">
        <v>-94352</v>
      </c>
      <c r="R45" s="49"/>
      <c r="S45" s="49">
        <v>61604</v>
      </c>
      <c r="T45" s="49"/>
      <c r="U45" s="49">
        <v>-32748</v>
      </c>
    </row>
    <row r="46" spans="1:21" ht="15" x14ac:dyDescent="0.25">
      <c r="A46" s="13">
        <v>133</v>
      </c>
      <c r="B46" s="137" t="s">
        <v>58</v>
      </c>
      <c r="C46" s="48">
        <v>1.1434778191730635E-3</v>
      </c>
      <c r="D46" s="128">
        <v>513301</v>
      </c>
      <c r="E46" s="49">
        <v>0</v>
      </c>
      <c r="F46" s="49">
        <v>0</v>
      </c>
      <c r="G46" s="49">
        <v>0</v>
      </c>
      <c r="H46" s="49">
        <v>68905</v>
      </c>
      <c r="I46" s="49">
        <v>68905</v>
      </c>
      <c r="J46" s="49"/>
      <c r="K46" s="49">
        <v>260981</v>
      </c>
      <c r="L46" s="49">
        <v>0</v>
      </c>
      <c r="M46" s="49">
        <v>493685</v>
      </c>
      <c r="N46" s="49">
        <v>98223</v>
      </c>
      <c r="O46" s="49">
        <v>852889</v>
      </c>
      <c r="P46" s="49"/>
      <c r="Q46" s="49">
        <v>-203871</v>
      </c>
      <c r="R46" s="49"/>
      <c r="S46" s="49">
        <v>-1953</v>
      </c>
      <c r="T46" s="49"/>
      <c r="U46" s="49">
        <v>-205824</v>
      </c>
    </row>
    <row r="47" spans="1:21" ht="15" x14ac:dyDescent="0.25">
      <c r="A47" s="13">
        <v>135</v>
      </c>
      <c r="B47" s="137" t="s">
        <v>59</v>
      </c>
      <c r="C47" s="48">
        <v>0</v>
      </c>
      <c r="D47" s="128">
        <v>0</v>
      </c>
      <c r="E47" s="49">
        <v>0</v>
      </c>
      <c r="F47" s="49">
        <v>0</v>
      </c>
      <c r="G47" s="49">
        <v>0</v>
      </c>
      <c r="H47" s="49">
        <v>0</v>
      </c>
      <c r="I47" s="49">
        <v>0</v>
      </c>
      <c r="J47" s="49"/>
      <c r="K47" s="49">
        <v>0</v>
      </c>
      <c r="L47" s="49">
        <v>0</v>
      </c>
      <c r="M47" s="49">
        <v>0</v>
      </c>
      <c r="N47" s="49">
        <v>0</v>
      </c>
      <c r="O47" s="49">
        <v>0</v>
      </c>
      <c r="P47" s="49"/>
      <c r="Q47" s="49">
        <v>0</v>
      </c>
      <c r="R47" s="49"/>
      <c r="S47" s="49">
        <v>0</v>
      </c>
      <c r="T47" s="49"/>
      <c r="U47" s="49">
        <v>0</v>
      </c>
    </row>
    <row r="48" spans="1:21" ht="15" x14ac:dyDescent="0.25">
      <c r="A48" s="13">
        <v>136</v>
      </c>
      <c r="B48" s="137" t="s">
        <v>60</v>
      </c>
      <c r="C48" s="48">
        <v>2.3304135111876867E-3</v>
      </c>
      <c r="D48" s="128">
        <v>1046103</v>
      </c>
      <c r="E48" s="49">
        <v>0</v>
      </c>
      <c r="F48" s="49">
        <v>0</v>
      </c>
      <c r="G48" s="49">
        <v>0</v>
      </c>
      <c r="H48" s="49">
        <v>115376</v>
      </c>
      <c r="I48" s="49">
        <v>115376</v>
      </c>
      <c r="J48" s="49"/>
      <c r="K48" s="49">
        <v>531880</v>
      </c>
      <c r="L48" s="49">
        <v>0</v>
      </c>
      <c r="M48" s="49">
        <v>1006132</v>
      </c>
      <c r="N48" s="49">
        <v>153135</v>
      </c>
      <c r="O48" s="49">
        <v>1691147</v>
      </c>
      <c r="P48" s="49"/>
      <c r="Q48" s="49">
        <v>-415489</v>
      </c>
      <c r="R48" s="49"/>
      <c r="S48" s="49">
        <v>-34335</v>
      </c>
      <c r="T48" s="49"/>
      <c r="U48" s="49">
        <v>-449824</v>
      </c>
    </row>
    <row r="49" spans="1:21" ht="15" x14ac:dyDescent="0.25">
      <c r="A49" s="13">
        <v>137</v>
      </c>
      <c r="B49" s="137" t="s">
        <v>61</v>
      </c>
      <c r="C49" s="48">
        <v>0</v>
      </c>
      <c r="D49" s="128">
        <v>0</v>
      </c>
      <c r="E49" s="49">
        <v>0</v>
      </c>
      <c r="F49" s="49">
        <v>0</v>
      </c>
      <c r="G49" s="49">
        <v>0</v>
      </c>
      <c r="H49" s="49">
        <v>0</v>
      </c>
      <c r="I49" s="49">
        <v>0</v>
      </c>
      <c r="J49" s="49"/>
      <c r="K49" s="49">
        <v>0</v>
      </c>
      <c r="L49" s="49">
        <v>0</v>
      </c>
      <c r="M49" s="49">
        <v>0</v>
      </c>
      <c r="N49" s="49">
        <v>0</v>
      </c>
      <c r="O49" s="49">
        <v>0</v>
      </c>
      <c r="P49" s="49"/>
      <c r="Q49" s="49">
        <v>0</v>
      </c>
      <c r="R49" s="49"/>
      <c r="S49" s="49">
        <v>0</v>
      </c>
      <c r="T49" s="49"/>
      <c r="U49" s="49">
        <v>0</v>
      </c>
    </row>
    <row r="50" spans="1:21" ht="15" x14ac:dyDescent="0.25">
      <c r="A50" s="13">
        <v>138</v>
      </c>
      <c r="B50" s="137" t="s">
        <v>62</v>
      </c>
      <c r="C50" s="48">
        <v>0</v>
      </c>
      <c r="D50" s="128">
        <v>0</v>
      </c>
      <c r="E50" s="49">
        <v>0</v>
      </c>
      <c r="F50" s="49">
        <v>0</v>
      </c>
      <c r="G50" s="49">
        <v>0</v>
      </c>
      <c r="H50" s="49">
        <v>0</v>
      </c>
      <c r="I50" s="49">
        <v>0</v>
      </c>
      <c r="J50" s="49"/>
      <c r="K50" s="49">
        <v>0</v>
      </c>
      <c r="L50" s="49">
        <v>0</v>
      </c>
      <c r="M50" s="49">
        <v>0</v>
      </c>
      <c r="N50" s="49">
        <v>0</v>
      </c>
      <c r="O50" s="49">
        <v>0</v>
      </c>
      <c r="P50" s="49"/>
      <c r="Q50" s="49">
        <v>0</v>
      </c>
      <c r="R50" s="49"/>
      <c r="S50" s="49">
        <v>0</v>
      </c>
      <c r="T50" s="49"/>
      <c r="U50" s="49">
        <v>0</v>
      </c>
    </row>
    <row r="51" spans="1:21" ht="15" x14ac:dyDescent="0.25">
      <c r="A51" s="13">
        <v>140</v>
      </c>
      <c r="B51" s="137" t="s">
        <v>63</v>
      </c>
      <c r="C51" s="48">
        <v>1.3531197083969197E-3</v>
      </c>
      <c r="D51" s="128">
        <v>607407</v>
      </c>
      <c r="E51" s="49">
        <v>0</v>
      </c>
      <c r="F51" s="49">
        <v>0</v>
      </c>
      <c r="G51" s="49">
        <v>0</v>
      </c>
      <c r="H51" s="49">
        <v>216023</v>
      </c>
      <c r="I51" s="49">
        <v>216023</v>
      </c>
      <c r="J51" s="49"/>
      <c r="K51" s="49">
        <v>308828</v>
      </c>
      <c r="L51" s="49">
        <v>0</v>
      </c>
      <c r="M51" s="49">
        <v>584196</v>
      </c>
      <c r="N51" s="49">
        <v>28906</v>
      </c>
      <c r="O51" s="49">
        <v>921930</v>
      </c>
      <c r="P51" s="49"/>
      <c r="Q51" s="49">
        <v>-241247</v>
      </c>
      <c r="R51" s="49"/>
      <c r="S51" s="49">
        <v>45611</v>
      </c>
      <c r="T51" s="49"/>
      <c r="U51" s="49">
        <v>-195636</v>
      </c>
    </row>
    <row r="52" spans="1:21" ht="15" x14ac:dyDescent="0.25">
      <c r="A52" s="13">
        <v>141</v>
      </c>
      <c r="B52" s="137" t="s">
        <v>64</v>
      </c>
      <c r="C52" s="48">
        <v>4.5055707516835474E-3</v>
      </c>
      <c r="D52" s="128">
        <v>2022519</v>
      </c>
      <c r="E52" s="49">
        <v>0</v>
      </c>
      <c r="F52" s="49">
        <v>0</v>
      </c>
      <c r="G52" s="49">
        <v>0</v>
      </c>
      <c r="H52" s="49">
        <v>301161</v>
      </c>
      <c r="I52" s="49">
        <v>301161</v>
      </c>
      <c r="J52" s="49"/>
      <c r="K52" s="49">
        <v>1028326</v>
      </c>
      <c r="L52" s="49">
        <v>0</v>
      </c>
      <c r="M52" s="49">
        <v>1945234</v>
      </c>
      <c r="N52" s="49">
        <v>163215</v>
      </c>
      <c r="O52" s="49">
        <v>3136775</v>
      </c>
      <c r="P52" s="49"/>
      <c r="Q52" s="49">
        <v>-803298</v>
      </c>
      <c r="R52" s="49"/>
      <c r="S52" s="49">
        <v>22711</v>
      </c>
      <c r="T52" s="49"/>
      <c r="U52" s="49">
        <v>-780587</v>
      </c>
    </row>
    <row r="53" spans="1:21" ht="15" x14ac:dyDescent="0.25">
      <c r="A53" s="13">
        <v>142</v>
      </c>
      <c r="B53" s="137" t="s">
        <v>65</v>
      </c>
      <c r="C53" s="48">
        <v>0</v>
      </c>
      <c r="D53" s="128">
        <v>0</v>
      </c>
      <c r="E53" s="49">
        <v>0</v>
      </c>
      <c r="F53" s="49">
        <v>0</v>
      </c>
      <c r="G53" s="49">
        <v>0</v>
      </c>
      <c r="H53" s="49">
        <v>0</v>
      </c>
      <c r="I53" s="49">
        <v>0</v>
      </c>
      <c r="J53" s="49"/>
      <c r="K53" s="49">
        <v>0</v>
      </c>
      <c r="L53" s="49">
        <v>0</v>
      </c>
      <c r="M53" s="49">
        <v>0</v>
      </c>
      <c r="N53" s="49">
        <v>0</v>
      </c>
      <c r="O53" s="49">
        <v>0</v>
      </c>
      <c r="P53" s="49"/>
      <c r="Q53" s="49">
        <v>0</v>
      </c>
      <c r="R53" s="49"/>
      <c r="S53" s="49">
        <v>0</v>
      </c>
      <c r="T53" s="49"/>
      <c r="U53" s="49">
        <v>0</v>
      </c>
    </row>
    <row r="54" spans="1:21" ht="15" x14ac:dyDescent="0.25">
      <c r="A54" s="13">
        <v>143</v>
      </c>
      <c r="B54" s="137" t="s">
        <v>66</v>
      </c>
      <c r="C54" s="48">
        <v>2.6674738124751924E-4</v>
      </c>
      <c r="D54" s="128">
        <v>119741</v>
      </c>
      <c r="E54" s="49">
        <v>0</v>
      </c>
      <c r="F54" s="49">
        <v>0</v>
      </c>
      <c r="G54" s="49">
        <v>0</v>
      </c>
      <c r="H54" s="49">
        <v>16777</v>
      </c>
      <c r="I54" s="49">
        <v>16777</v>
      </c>
      <c r="J54" s="49"/>
      <c r="K54" s="49">
        <v>60881</v>
      </c>
      <c r="L54" s="49">
        <v>0</v>
      </c>
      <c r="M54" s="49">
        <v>115165</v>
      </c>
      <c r="N54" s="49">
        <v>44401</v>
      </c>
      <c r="O54" s="49">
        <v>220447</v>
      </c>
      <c r="P54" s="49"/>
      <c r="Q54" s="49">
        <v>-47558</v>
      </c>
      <c r="R54" s="49"/>
      <c r="S54" s="49">
        <v>-8285</v>
      </c>
      <c r="T54" s="49"/>
      <c r="U54" s="49">
        <v>-55843</v>
      </c>
    </row>
    <row r="55" spans="1:21" ht="15" x14ac:dyDescent="0.25">
      <c r="A55" s="13">
        <v>146</v>
      </c>
      <c r="B55" s="137" t="s">
        <v>67</v>
      </c>
      <c r="C55" s="48">
        <v>6.0492678392187174E-4</v>
      </c>
      <c r="D55" s="128">
        <v>271546</v>
      </c>
      <c r="E55" s="49">
        <v>0</v>
      </c>
      <c r="F55" s="49">
        <v>0</v>
      </c>
      <c r="G55" s="49">
        <v>0</v>
      </c>
      <c r="H55" s="49">
        <v>21756</v>
      </c>
      <c r="I55" s="49">
        <v>21756</v>
      </c>
      <c r="J55" s="49"/>
      <c r="K55" s="49">
        <v>138065</v>
      </c>
      <c r="L55" s="49">
        <v>0</v>
      </c>
      <c r="M55" s="49">
        <v>261171</v>
      </c>
      <c r="N55" s="49">
        <v>82634</v>
      </c>
      <c r="O55" s="49">
        <v>481870</v>
      </c>
      <c r="P55" s="49"/>
      <c r="Q55" s="49">
        <v>-107853</v>
      </c>
      <c r="R55" s="49"/>
      <c r="S55" s="49">
        <v>-9622</v>
      </c>
      <c r="T55" s="49"/>
      <c r="U55" s="49">
        <v>-117475</v>
      </c>
    </row>
    <row r="56" spans="1:21" ht="15" x14ac:dyDescent="0.25">
      <c r="A56" s="13">
        <v>147</v>
      </c>
      <c r="B56" s="137" t="s">
        <v>68</v>
      </c>
      <c r="C56" s="48">
        <v>4.1787516671721908E-4</v>
      </c>
      <c r="D56" s="128">
        <v>187579</v>
      </c>
      <c r="E56" s="49">
        <v>0</v>
      </c>
      <c r="F56" s="49">
        <v>0</v>
      </c>
      <c r="G56" s="49">
        <v>0</v>
      </c>
      <c r="H56" s="49">
        <v>36447</v>
      </c>
      <c r="I56" s="49">
        <v>36447</v>
      </c>
      <c r="J56" s="49"/>
      <c r="K56" s="49">
        <v>95373</v>
      </c>
      <c r="L56" s="49">
        <v>0</v>
      </c>
      <c r="M56" s="49">
        <v>180413</v>
      </c>
      <c r="N56" s="49">
        <v>8124</v>
      </c>
      <c r="O56" s="49">
        <v>283910</v>
      </c>
      <c r="P56" s="49"/>
      <c r="Q56" s="49">
        <v>-74503</v>
      </c>
      <c r="R56" s="49"/>
      <c r="S56" s="49">
        <v>14831</v>
      </c>
      <c r="T56" s="49"/>
      <c r="U56" s="49">
        <v>-59672</v>
      </c>
    </row>
    <row r="57" spans="1:21" ht="15" x14ac:dyDescent="0.25">
      <c r="A57" s="13">
        <v>148</v>
      </c>
      <c r="B57" s="137" t="s">
        <v>69</v>
      </c>
      <c r="C57" s="48">
        <v>6.7684470867400746E-5</v>
      </c>
      <c r="D57" s="128">
        <v>30378</v>
      </c>
      <c r="E57" s="49">
        <v>0</v>
      </c>
      <c r="F57" s="49">
        <v>0</v>
      </c>
      <c r="G57" s="49">
        <v>0</v>
      </c>
      <c r="H57" s="49">
        <v>13052</v>
      </c>
      <c r="I57" s="49">
        <v>13052</v>
      </c>
      <c r="J57" s="49"/>
      <c r="K57" s="49">
        <v>15448</v>
      </c>
      <c r="L57" s="49">
        <v>0</v>
      </c>
      <c r="M57" s="49">
        <v>29222</v>
      </c>
      <c r="N57" s="49">
        <v>7774</v>
      </c>
      <c r="O57" s="49">
        <v>52444</v>
      </c>
      <c r="P57" s="49"/>
      <c r="Q57" s="49">
        <v>-12068</v>
      </c>
      <c r="R57" s="49"/>
      <c r="S57" s="49">
        <v>2045</v>
      </c>
      <c r="T57" s="49"/>
      <c r="U57" s="49">
        <v>-10023</v>
      </c>
    </row>
    <row r="58" spans="1:21" ht="15" x14ac:dyDescent="0.25">
      <c r="A58" s="13">
        <v>149</v>
      </c>
      <c r="B58" s="137" t="s">
        <v>70</v>
      </c>
      <c r="C58" s="48">
        <v>0</v>
      </c>
      <c r="D58" s="128">
        <v>0</v>
      </c>
      <c r="E58" s="49">
        <v>0</v>
      </c>
      <c r="F58" s="49">
        <v>0</v>
      </c>
      <c r="G58" s="49">
        <v>0</v>
      </c>
      <c r="H58" s="49">
        <v>0</v>
      </c>
      <c r="I58" s="49">
        <v>0</v>
      </c>
      <c r="J58" s="49"/>
      <c r="K58" s="49">
        <v>0</v>
      </c>
      <c r="L58" s="49">
        <v>0</v>
      </c>
      <c r="M58" s="49">
        <v>0</v>
      </c>
      <c r="N58" s="49">
        <v>0</v>
      </c>
      <c r="O58" s="49">
        <v>0</v>
      </c>
      <c r="P58" s="49"/>
      <c r="Q58" s="49">
        <v>0</v>
      </c>
      <c r="R58" s="49"/>
      <c r="S58" s="49">
        <v>0</v>
      </c>
      <c r="T58" s="49"/>
      <c r="U58" s="49">
        <v>0</v>
      </c>
    </row>
    <row r="59" spans="1:21" ht="15" x14ac:dyDescent="0.25">
      <c r="A59" s="13">
        <v>150</v>
      </c>
      <c r="B59" s="137" t="s">
        <v>71</v>
      </c>
      <c r="C59" s="48">
        <v>0</v>
      </c>
      <c r="D59" s="128">
        <v>0</v>
      </c>
      <c r="E59" s="49">
        <v>0</v>
      </c>
      <c r="F59" s="49">
        <v>0</v>
      </c>
      <c r="G59" s="49">
        <v>0</v>
      </c>
      <c r="H59" s="49">
        <v>0</v>
      </c>
      <c r="I59" s="49">
        <v>0</v>
      </c>
      <c r="J59" s="49"/>
      <c r="K59" s="49">
        <v>0</v>
      </c>
      <c r="L59" s="49">
        <v>0</v>
      </c>
      <c r="M59" s="49">
        <v>0</v>
      </c>
      <c r="N59" s="49">
        <v>0</v>
      </c>
      <c r="O59" s="49">
        <v>0</v>
      </c>
      <c r="P59" s="49"/>
      <c r="Q59" s="49">
        <v>0</v>
      </c>
      <c r="R59" s="49"/>
      <c r="S59" s="49">
        <v>0</v>
      </c>
      <c r="T59" s="49"/>
      <c r="U59" s="49">
        <v>0</v>
      </c>
    </row>
    <row r="60" spans="1:21" ht="15" x14ac:dyDescent="0.25">
      <c r="A60" s="13">
        <v>151</v>
      </c>
      <c r="B60" s="137" t="s">
        <v>72</v>
      </c>
      <c r="C60" s="48">
        <v>1.5766174610851518E-3</v>
      </c>
      <c r="D60" s="128">
        <v>707735</v>
      </c>
      <c r="E60" s="49">
        <v>0</v>
      </c>
      <c r="F60" s="49">
        <v>0</v>
      </c>
      <c r="G60" s="49">
        <v>0</v>
      </c>
      <c r="H60" s="49">
        <v>59450</v>
      </c>
      <c r="I60" s="49">
        <v>59450</v>
      </c>
      <c r="J60" s="49"/>
      <c r="K60" s="49">
        <v>359838</v>
      </c>
      <c r="L60" s="49">
        <v>0</v>
      </c>
      <c r="M60" s="49">
        <v>680689</v>
      </c>
      <c r="N60" s="49">
        <v>85383</v>
      </c>
      <c r="O60" s="49">
        <v>1125910</v>
      </c>
      <c r="P60" s="49"/>
      <c r="Q60" s="49">
        <v>-281095</v>
      </c>
      <c r="R60" s="49"/>
      <c r="S60" s="49">
        <v>-1835</v>
      </c>
      <c r="T60" s="49"/>
      <c r="U60" s="49">
        <v>-282930</v>
      </c>
    </row>
    <row r="61" spans="1:21" ht="15" x14ac:dyDescent="0.25">
      <c r="A61" s="13">
        <v>152</v>
      </c>
      <c r="B61" s="137" t="s">
        <v>73</v>
      </c>
      <c r="C61" s="48">
        <v>1.2028985474244309E-3</v>
      </c>
      <c r="D61" s="128">
        <v>539972</v>
      </c>
      <c r="E61" s="49">
        <v>0</v>
      </c>
      <c r="F61" s="49">
        <v>0</v>
      </c>
      <c r="G61" s="49">
        <v>0</v>
      </c>
      <c r="H61" s="49">
        <v>113187</v>
      </c>
      <c r="I61" s="49">
        <v>113187</v>
      </c>
      <c r="J61" s="49"/>
      <c r="K61" s="49">
        <v>274543</v>
      </c>
      <c r="L61" s="49">
        <v>0</v>
      </c>
      <c r="M61" s="49">
        <v>519339</v>
      </c>
      <c r="N61" s="49">
        <v>0</v>
      </c>
      <c r="O61" s="49">
        <v>793882</v>
      </c>
      <c r="P61" s="49"/>
      <c r="Q61" s="49">
        <v>-214465</v>
      </c>
      <c r="R61" s="49"/>
      <c r="S61" s="49">
        <v>30728</v>
      </c>
      <c r="T61" s="49"/>
      <c r="U61" s="49">
        <v>-183737</v>
      </c>
    </row>
    <row r="62" spans="1:21" ht="15" x14ac:dyDescent="0.25">
      <c r="A62" s="13">
        <v>154</v>
      </c>
      <c r="B62" s="137" t="s">
        <v>74</v>
      </c>
      <c r="C62" s="48">
        <v>1.9616814555223613E-2</v>
      </c>
      <c r="D62" s="128">
        <v>8805833</v>
      </c>
      <c r="E62" s="49">
        <v>0</v>
      </c>
      <c r="F62" s="49">
        <v>0</v>
      </c>
      <c r="G62" s="49">
        <v>0</v>
      </c>
      <c r="H62" s="49">
        <v>524372</v>
      </c>
      <c r="I62" s="49">
        <v>524372</v>
      </c>
      <c r="J62" s="49"/>
      <c r="K62" s="49">
        <v>4477231</v>
      </c>
      <c r="L62" s="49">
        <v>0</v>
      </c>
      <c r="M62" s="49">
        <v>8469360</v>
      </c>
      <c r="N62" s="49">
        <v>116592</v>
      </c>
      <c r="O62" s="49">
        <v>13063183</v>
      </c>
      <c r="P62" s="49"/>
      <c r="Q62" s="49">
        <v>-3497480</v>
      </c>
      <c r="R62" s="49"/>
      <c r="S62" s="49">
        <v>67999</v>
      </c>
      <c r="T62" s="49"/>
      <c r="U62" s="49">
        <v>-3429481</v>
      </c>
    </row>
    <row r="63" spans="1:21" ht="15" x14ac:dyDescent="0.25">
      <c r="A63" s="13">
        <v>156</v>
      </c>
      <c r="B63" s="137" t="s">
        <v>75</v>
      </c>
      <c r="C63" s="48">
        <v>3.2762907858246385E-2</v>
      </c>
      <c r="D63" s="128">
        <v>14707017</v>
      </c>
      <c r="E63" s="49">
        <v>0</v>
      </c>
      <c r="F63" s="49">
        <v>0</v>
      </c>
      <c r="G63" s="49">
        <v>0</v>
      </c>
      <c r="H63" s="49">
        <v>1096437</v>
      </c>
      <c r="I63" s="49">
        <v>1096437</v>
      </c>
      <c r="J63" s="49"/>
      <c r="K63" s="49">
        <v>7477621</v>
      </c>
      <c r="L63" s="49">
        <v>0</v>
      </c>
      <c r="M63" s="49">
        <v>14145052</v>
      </c>
      <c r="N63" s="49">
        <v>992207</v>
      </c>
      <c r="O63" s="49">
        <v>22614880</v>
      </c>
      <c r="P63" s="49"/>
      <c r="Q63" s="49">
        <v>-5841297</v>
      </c>
      <c r="R63" s="49"/>
      <c r="S63" s="49">
        <v>-130930</v>
      </c>
      <c r="T63" s="49"/>
      <c r="U63" s="49">
        <v>-5972227</v>
      </c>
    </row>
    <row r="64" spans="1:21" ht="15" x14ac:dyDescent="0.25">
      <c r="A64" s="13">
        <v>157</v>
      </c>
      <c r="B64" s="137" t="s">
        <v>76</v>
      </c>
      <c r="C64" s="48">
        <v>1.721545323289145E-4</v>
      </c>
      <c r="D64" s="128">
        <v>77278</v>
      </c>
      <c r="E64" s="49">
        <v>0</v>
      </c>
      <c r="F64" s="49">
        <v>0</v>
      </c>
      <c r="G64" s="49">
        <v>0</v>
      </c>
      <c r="H64" s="49">
        <v>31361</v>
      </c>
      <c r="I64" s="49">
        <v>31361</v>
      </c>
      <c r="J64" s="49"/>
      <c r="K64" s="49">
        <v>39292</v>
      </c>
      <c r="L64" s="49">
        <v>0</v>
      </c>
      <c r="M64" s="49">
        <v>74326</v>
      </c>
      <c r="N64" s="49">
        <v>12014</v>
      </c>
      <c r="O64" s="49">
        <v>125632</v>
      </c>
      <c r="P64" s="49"/>
      <c r="Q64" s="49">
        <v>-30694</v>
      </c>
      <c r="R64" s="49"/>
      <c r="S64" s="49">
        <v>855</v>
      </c>
      <c r="T64" s="49"/>
      <c r="U64" s="49">
        <v>-29839</v>
      </c>
    </row>
    <row r="65" spans="1:21" ht="15" x14ac:dyDescent="0.25">
      <c r="A65" s="13">
        <v>158</v>
      </c>
      <c r="B65" s="137" t="s">
        <v>77</v>
      </c>
      <c r="C65" s="48">
        <v>0</v>
      </c>
      <c r="D65" s="128">
        <v>0</v>
      </c>
      <c r="E65" s="49">
        <v>0</v>
      </c>
      <c r="F65" s="49">
        <v>0</v>
      </c>
      <c r="G65" s="49">
        <v>0</v>
      </c>
      <c r="H65" s="49">
        <v>0</v>
      </c>
      <c r="I65" s="49">
        <v>0</v>
      </c>
      <c r="J65" s="49"/>
      <c r="K65" s="49">
        <v>0</v>
      </c>
      <c r="L65" s="49">
        <v>0</v>
      </c>
      <c r="M65" s="49">
        <v>0</v>
      </c>
      <c r="N65" s="49">
        <v>0</v>
      </c>
      <c r="O65" s="49">
        <v>0</v>
      </c>
      <c r="P65" s="49"/>
      <c r="Q65" s="49">
        <v>0</v>
      </c>
      <c r="R65" s="49"/>
      <c r="S65" s="49">
        <v>0</v>
      </c>
      <c r="T65" s="49"/>
      <c r="U65" s="49">
        <v>0</v>
      </c>
    </row>
    <row r="66" spans="1:21" ht="15" x14ac:dyDescent="0.25">
      <c r="A66" s="13">
        <v>160</v>
      </c>
      <c r="B66" s="137" t="s">
        <v>78</v>
      </c>
      <c r="C66" s="48">
        <v>1.0672180857876931E-4</v>
      </c>
      <c r="D66" s="128">
        <v>47906</v>
      </c>
      <c r="E66" s="49">
        <v>0</v>
      </c>
      <c r="F66" s="49">
        <v>0</v>
      </c>
      <c r="G66" s="49">
        <v>0</v>
      </c>
      <c r="H66" s="49">
        <v>18785</v>
      </c>
      <c r="I66" s="49">
        <v>18785</v>
      </c>
      <c r="J66" s="49"/>
      <c r="K66" s="49">
        <v>24358</v>
      </c>
      <c r="L66" s="49">
        <v>0</v>
      </c>
      <c r="M66" s="49">
        <v>46076</v>
      </c>
      <c r="N66" s="49">
        <v>3033</v>
      </c>
      <c r="O66" s="49">
        <v>73467</v>
      </c>
      <c r="P66" s="49"/>
      <c r="Q66" s="49">
        <v>-19027</v>
      </c>
      <c r="R66" s="49"/>
      <c r="S66" s="49">
        <v>4824</v>
      </c>
      <c r="T66" s="49"/>
      <c r="U66" s="49">
        <v>-14203</v>
      </c>
    </row>
    <row r="67" spans="1:21" ht="15" x14ac:dyDescent="0.25">
      <c r="A67" s="13">
        <v>161</v>
      </c>
      <c r="B67" s="137" t="s">
        <v>79</v>
      </c>
      <c r="C67" s="48">
        <v>8.4020582990144994E-3</v>
      </c>
      <c r="D67" s="128">
        <v>3771616</v>
      </c>
      <c r="E67" s="49">
        <v>0</v>
      </c>
      <c r="F67" s="49">
        <v>0</v>
      </c>
      <c r="G67" s="49">
        <v>0</v>
      </c>
      <c r="H67" s="49">
        <v>97177</v>
      </c>
      <c r="I67" s="49">
        <v>97177</v>
      </c>
      <c r="J67" s="49"/>
      <c r="K67" s="49">
        <v>1917638</v>
      </c>
      <c r="L67" s="49">
        <v>0</v>
      </c>
      <c r="M67" s="49">
        <v>3627503</v>
      </c>
      <c r="N67" s="49">
        <v>623794</v>
      </c>
      <c r="O67" s="49">
        <v>6168935</v>
      </c>
      <c r="P67" s="49"/>
      <c r="Q67" s="49">
        <v>-1498002</v>
      </c>
      <c r="R67" s="49"/>
      <c r="S67" s="49">
        <v>-77727</v>
      </c>
      <c r="T67" s="49"/>
      <c r="U67" s="49">
        <v>-1575729</v>
      </c>
    </row>
    <row r="68" spans="1:21" ht="15" x14ac:dyDescent="0.25">
      <c r="A68" s="13">
        <v>162</v>
      </c>
      <c r="B68" s="137" t="s">
        <v>80</v>
      </c>
      <c r="C68" s="48">
        <v>1.8382213778648346E-5</v>
      </c>
      <c r="D68" s="128">
        <v>8246</v>
      </c>
      <c r="E68" s="49">
        <v>0</v>
      </c>
      <c r="F68" s="49">
        <v>0</v>
      </c>
      <c r="G68" s="49">
        <v>0</v>
      </c>
      <c r="H68" s="49">
        <v>377</v>
      </c>
      <c r="I68" s="49">
        <v>377</v>
      </c>
      <c r="J68" s="49"/>
      <c r="K68" s="49">
        <v>4195</v>
      </c>
      <c r="L68" s="49">
        <v>0</v>
      </c>
      <c r="M68" s="49">
        <v>7936</v>
      </c>
      <c r="N68" s="49">
        <v>42</v>
      </c>
      <c r="O68" s="49">
        <v>12173</v>
      </c>
      <c r="P68" s="49"/>
      <c r="Q68" s="49">
        <v>-3277</v>
      </c>
      <c r="R68" s="49"/>
      <c r="S68" s="49">
        <v>90</v>
      </c>
      <c r="T68" s="49"/>
      <c r="U68" s="49">
        <v>-3187</v>
      </c>
    </row>
    <row r="69" spans="1:21" ht="15" x14ac:dyDescent="0.25">
      <c r="A69" s="13">
        <v>163</v>
      </c>
      <c r="B69" s="137" t="s">
        <v>81</v>
      </c>
      <c r="C69" s="48">
        <v>0</v>
      </c>
      <c r="D69" s="128">
        <v>0</v>
      </c>
      <c r="E69" s="49">
        <v>0</v>
      </c>
      <c r="F69" s="49">
        <v>0</v>
      </c>
      <c r="G69" s="49">
        <v>0</v>
      </c>
      <c r="H69" s="49">
        <v>0</v>
      </c>
      <c r="I69" s="49">
        <v>0</v>
      </c>
      <c r="J69" s="49"/>
      <c r="K69" s="49">
        <v>0</v>
      </c>
      <c r="L69" s="49">
        <v>0</v>
      </c>
      <c r="M69" s="49">
        <v>0</v>
      </c>
      <c r="N69" s="49">
        <v>0</v>
      </c>
      <c r="O69" s="49">
        <v>0</v>
      </c>
      <c r="P69" s="49"/>
      <c r="Q69" s="49">
        <v>0</v>
      </c>
      <c r="R69" s="49"/>
      <c r="S69" s="49">
        <v>0</v>
      </c>
      <c r="T69" s="49"/>
      <c r="U69" s="49">
        <v>0</v>
      </c>
    </row>
    <row r="70" spans="1:21" ht="15" x14ac:dyDescent="0.25">
      <c r="A70" s="13">
        <v>164</v>
      </c>
      <c r="B70" s="137" t="s">
        <v>82</v>
      </c>
      <c r="C70" s="48">
        <v>4.8379548683561211E-5</v>
      </c>
      <c r="D70" s="128">
        <v>21719</v>
      </c>
      <c r="E70" s="49">
        <v>0</v>
      </c>
      <c r="F70" s="49">
        <v>0</v>
      </c>
      <c r="G70" s="49">
        <v>0</v>
      </c>
      <c r="H70" s="49">
        <v>61954</v>
      </c>
      <c r="I70" s="49">
        <v>61954</v>
      </c>
      <c r="J70" s="49"/>
      <c r="K70" s="49">
        <v>11042</v>
      </c>
      <c r="L70" s="49">
        <v>0</v>
      </c>
      <c r="M70" s="49">
        <v>20887</v>
      </c>
      <c r="N70" s="49">
        <v>26075</v>
      </c>
      <c r="O70" s="49">
        <v>58004</v>
      </c>
      <c r="P70" s="49"/>
      <c r="Q70" s="49">
        <v>-8625</v>
      </c>
      <c r="R70" s="49"/>
      <c r="S70" s="49">
        <v>13136</v>
      </c>
      <c r="T70" s="49"/>
      <c r="U70" s="49">
        <v>4511</v>
      </c>
    </row>
    <row r="71" spans="1:21" ht="15" x14ac:dyDescent="0.25">
      <c r="A71" s="13">
        <v>165</v>
      </c>
      <c r="B71" s="137" t="s">
        <v>83</v>
      </c>
      <c r="C71" s="48">
        <v>1.1270849308551484E-3</v>
      </c>
      <c r="D71" s="128">
        <v>505939</v>
      </c>
      <c r="E71" s="49">
        <v>0</v>
      </c>
      <c r="F71" s="49">
        <v>0</v>
      </c>
      <c r="G71" s="49">
        <v>0</v>
      </c>
      <c r="H71" s="49">
        <v>170904</v>
      </c>
      <c r="I71" s="49">
        <v>170904</v>
      </c>
      <c r="J71" s="49"/>
      <c r="K71" s="49">
        <v>257240</v>
      </c>
      <c r="L71" s="49">
        <v>0</v>
      </c>
      <c r="M71" s="49">
        <v>486607</v>
      </c>
      <c r="N71" s="49">
        <v>19512</v>
      </c>
      <c r="O71" s="49">
        <v>763359</v>
      </c>
      <c r="P71" s="49"/>
      <c r="Q71" s="49">
        <v>-200948</v>
      </c>
      <c r="R71" s="49"/>
      <c r="S71" s="49">
        <v>25805</v>
      </c>
      <c r="T71" s="49"/>
      <c r="U71" s="49">
        <v>-175143</v>
      </c>
    </row>
    <row r="72" spans="1:21" ht="15" x14ac:dyDescent="0.25">
      <c r="A72" s="13">
        <v>166</v>
      </c>
      <c r="B72" s="137" t="s">
        <v>84</v>
      </c>
      <c r="C72" s="48">
        <v>2.0297299306230025E-4</v>
      </c>
      <c r="D72" s="128">
        <v>91115</v>
      </c>
      <c r="E72" s="49">
        <v>0</v>
      </c>
      <c r="F72" s="49">
        <v>0</v>
      </c>
      <c r="G72" s="49">
        <v>0</v>
      </c>
      <c r="H72" s="49">
        <v>40054</v>
      </c>
      <c r="I72" s="49">
        <v>40054</v>
      </c>
      <c r="J72" s="49"/>
      <c r="K72" s="49">
        <v>46325</v>
      </c>
      <c r="L72" s="49">
        <v>0</v>
      </c>
      <c r="M72" s="49">
        <v>87632</v>
      </c>
      <c r="N72" s="49">
        <v>19568</v>
      </c>
      <c r="O72" s="49">
        <v>153525</v>
      </c>
      <c r="P72" s="49"/>
      <c r="Q72" s="49">
        <v>-36188</v>
      </c>
      <c r="R72" s="49"/>
      <c r="S72" s="49">
        <v>755</v>
      </c>
      <c r="T72" s="49"/>
      <c r="U72" s="49">
        <v>-35433</v>
      </c>
    </row>
    <row r="73" spans="1:21" ht="15" x14ac:dyDescent="0.25">
      <c r="A73" s="13">
        <v>169</v>
      </c>
      <c r="B73" s="137" t="s">
        <v>85</v>
      </c>
      <c r="C73" s="48">
        <v>0</v>
      </c>
      <c r="D73" s="128">
        <v>0</v>
      </c>
      <c r="E73" s="49">
        <v>0</v>
      </c>
      <c r="F73" s="49">
        <v>0</v>
      </c>
      <c r="G73" s="49">
        <v>0</v>
      </c>
      <c r="H73" s="49">
        <v>0</v>
      </c>
      <c r="I73" s="49">
        <v>0</v>
      </c>
      <c r="J73" s="49"/>
      <c r="K73" s="49">
        <v>0</v>
      </c>
      <c r="L73" s="49">
        <v>0</v>
      </c>
      <c r="M73" s="49">
        <v>0</v>
      </c>
      <c r="N73" s="49">
        <v>0</v>
      </c>
      <c r="O73" s="49">
        <v>0</v>
      </c>
      <c r="P73" s="49"/>
      <c r="Q73" s="49">
        <v>0</v>
      </c>
      <c r="R73" s="49"/>
      <c r="S73" s="49">
        <v>0</v>
      </c>
      <c r="T73" s="49"/>
      <c r="U73" s="49">
        <v>0</v>
      </c>
    </row>
    <row r="74" spans="1:21" ht="15" x14ac:dyDescent="0.25">
      <c r="A74" s="13">
        <v>170</v>
      </c>
      <c r="B74" s="137" t="s">
        <v>86</v>
      </c>
      <c r="C74" s="48">
        <v>0</v>
      </c>
      <c r="D74" s="128">
        <v>0</v>
      </c>
      <c r="E74" s="49">
        <v>0</v>
      </c>
      <c r="F74" s="49">
        <v>0</v>
      </c>
      <c r="G74" s="49">
        <v>0</v>
      </c>
      <c r="H74" s="49">
        <v>0</v>
      </c>
      <c r="I74" s="49">
        <v>0</v>
      </c>
      <c r="J74" s="49"/>
      <c r="K74" s="49">
        <v>0</v>
      </c>
      <c r="L74" s="49">
        <v>0</v>
      </c>
      <c r="M74" s="49">
        <v>0</v>
      </c>
      <c r="N74" s="49">
        <v>0</v>
      </c>
      <c r="O74" s="49">
        <v>0</v>
      </c>
      <c r="P74" s="49"/>
      <c r="Q74" s="49">
        <v>0</v>
      </c>
      <c r="R74" s="49"/>
      <c r="S74" s="49">
        <v>0</v>
      </c>
      <c r="T74" s="49"/>
      <c r="U74" s="49">
        <v>0</v>
      </c>
    </row>
    <row r="75" spans="1:21" ht="15" x14ac:dyDescent="0.25">
      <c r="A75" s="13">
        <v>171</v>
      </c>
      <c r="B75" s="137" t="s">
        <v>87</v>
      </c>
      <c r="C75" s="48">
        <v>7.4000545344370073E-3</v>
      </c>
      <c r="D75" s="128">
        <v>3321826</v>
      </c>
      <c r="E75" s="49">
        <v>0</v>
      </c>
      <c r="F75" s="49">
        <v>0</v>
      </c>
      <c r="G75" s="49">
        <v>0</v>
      </c>
      <c r="H75" s="49">
        <v>76366</v>
      </c>
      <c r="I75" s="49">
        <v>76366</v>
      </c>
      <c r="J75" s="49"/>
      <c r="K75" s="49">
        <v>1688947</v>
      </c>
      <c r="L75" s="49">
        <v>0</v>
      </c>
      <c r="M75" s="49">
        <v>3194898</v>
      </c>
      <c r="N75" s="49">
        <v>73778</v>
      </c>
      <c r="O75" s="49">
        <v>4957623</v>
      </c>
      <c r="P75" s="49"/>
      <c r="Q75" s="49">
        <v>-1319355</v>
      </c>
      <c r="R75" s="49"/>
      <c r="S75" s="49">
        <v>26219</v>
      </c>
      <c r="T75" s="49"/>
      <c r="U75" s="49">
        <v>-1293136</v>
      </c>
    </row>
    <row r="76" spans="1:21" ht="15" x14ac:dyDescent="0.25">
      <c r="A76" s="13">
        <v>172</v>
      </c>
      <c r="B76" s="137" t="s">
        <v>88</v>
      </c>
      <c r="C76" s="48">
        <v>3.4144011873486254E-3</v>
      </c>
      <c r="D76" s="128">
        <v>1532699</v>
      </c>
      <c r="E76" s="49">
        <v>0</v>
      </c>
      <c r="F76" s="49">
        <v>0</v>
      </c>
      <c r="G76" s="49">
        <v>0</v>
      </c>
      <c r="H76" s="49">
        <v>299635</v>
      </c>
      <c r="I76" s="49">
        <v>299635</v>
      </c>
      <c r="J76" s="49"/>
      <c r="K76" s="49">
        <v>779284</v>
      </c>
      <c r="L76" s="49">
        <v>0</v>
      </c>
      <c r="M76" s="49">
        <v>1474133</v>
      </c>
      <c r="N76" s="49">
        <v>34389</v>
      </c>
      <c r="O76" s="49">
        <v>2287806</v>
      </c>
      <c r="P76" s="49"/>
      <c r="Q76" s="49">
        <v>-608753</v>
      </c>
      <c r="R76" s="49"/>
      <c r="S76" s="49">
        <v>48333</v>
      </c>
      <c r="T76" s="49"/>
      <c r="U76" s="49">
        <v>-560420</v>
      </c>
    </row>
    <row r="77" spans="1:21" ht="15" x14ac:dyDescent="0.25">
      <c r="A77" s="13">
        <v>173</v>
      </c>
      <c r="B77" s="137" t="s">
        <v>89</v>
      </c>
      <c r="C77" s="48">
        <v>0</v>
      </c>
      <c r="D77" s="128">
        <v>0</v>
      </c>
      <c r="E77" s="49">
        <v>0</v>
      </c>
      <c r="F77" s="49">
        <v>0</v>
      </c>
      <c r="G77" s="49">
        <v>0</v>
      </c>
      <c r="H77" s="49">
        <v>0</v>
      </c>
      <c r="I77" s="49">
        <v>0</v>
      </c>
      <c r="J77" s="49"/>
      <c r="K77" s="49">
        <v>0</v>
      </c>
      <c r="L77" s="49">
        <v>0</v>
      </c>
      <c r="M77" s="49">
        <v>0</v>
      </c>
      <c r="N77" s="49">
        <v>0</v>
      </c>
      <c r="O77" s="49">
        <v>0</v>
      </c>
      <c r="P77" s="49"/>
      <c r="Q77" s="49">
        <v>0</v>
      </c>
      <c r="R77" s="49"/>
      <c r="S77" s="49">
        <v>0</v>
      </c>
      <c r="T77" s="49"/>
      <c r="U77" s="49">
        <v>0</v>
      </c>
    </row>
    <row r="78" spans="1:21" ht="15" x14ac:dyDescent="0.25">
      <c r="A78" s="13">
        <v>174</v>
      </c>
      <c r="B78" s="137" t="s">
        <v>90</v>
      </c>
      <c r="C78" s="48">
        <v>1.5748473846858356E-3</v>
      </c>
      <c r="D78" s="128">
        <v>706935</v>
      </c>
      <c r="E78" s="49">
        <v>0</v>
      </c>
      <c r="F78" s="49">
        <v>0</v>
      </c>
      <c r="G78" s="49">
        <v>0</v>
      </c>
      <c r="H78" s="49">
        <v>414942</v>
      </c>
      <c r="I78" s="49">
        <v>414942</v>
      </c>
      <c r="J78" s="49"/>
      <c r="K78" s="49">
        <v>359434</v>
      </c>
      <c r="L78" s="49">
        <v>0</v>
      </c>
      <c r="M78" s="49">
        <v>679924</v>
      </c>
      <c r="N78" s="49">
        <v>0</v>
      </c>
      <c r="O78" s="49">
        <v>1039358</v>
      </c>
      <c r="P78" s="49"/>
      <c r="Q78" s="49">
        <v>-280779</v>
      </c>
      <c r="R78" s="49"/>
      <c r="S78" s="49">
        <v>103393</v>
      </c>
      <c r="T78" s="49"/>
      <c r="U78" s="49">
        <v>-177386</v>
      </c>
    </row>
    <row r="79" spans="1:21" ht="15" x14ac:dyDescent="0.25">
      <c r="A79" s="13">
        <v>175</v>
      </c>
      <c r="B79" s="137" t="s">
        <v>91</v>
      </c>
      <c r="C79" s="48">
        <v>0</v>
      </c>
      <c r="D79" s="128">
        <v>0</v>
      </c>
      <c r="E79" s="49">
        <v>0</v>
      </c>
      <c r="F79" s="49">
        <v>0</v>
      </c>
      <c r="G79" s="49">
        <v>0</v>
      </c>
      <c r="H79" s="49">
        <v>0</v>
      </c>
      <c r="I79" s="49">
        <v>0</v>
      </c>
      <c r="J79" s="49"/>
      <c r="K79" s="49">
        <v>0</v>
      </c>
      <c r="L79" s="49">
        <v>0</v>
      </c>
      <c r="M79" s="49">
        <v>0</v>
      </c>
      <c r="N79" s="49">
        <v>0</v>
      </c>
      <c r="O79" s="49">
        <v>0</v>
      </c>
      <c r="P79" s="49"/>
      <c r="Q79" s="49">
        <v>0</v>
      </c>
      <c r="R79" s="49"/>
      <c r="S79" s="49">
        <v>0</v>
      </c>
      <c r="T79" s="49"/>
      <c r="U79" s="49">
        <v>0</v>
      </c>
    </row>
    <row r="80" spans="1:21" ht="15" x14ac:dyDescent="0.25">
      <c r="A80" s="13">
        <v>180</v>
      </c>
      <c r="B80" s="137" t="s">
        <v>92</v>
      </c>
      <c r="C80" s="48">
        <v>1.276571311189375E-4</v>
      </c>
      <c r="D80" s="128">
        <v>57301</v>
      </c>
      <c r="E80" s="49">
        <v>0</v>
      </c>
      <c r="F80" s="49">
        <v>0</v>
      </c>
      <c r="G80" s="49">
        <v>0</v>
      </c>
      <c r="H80" s="49">
        <v>48068</v>
      </c>
      <c r="I80" s="49">
        <v>48068</v>
      </c>
      <c r="J80" s="49"/>
      <c r="K80" s="49">
        <v>29136</v>
      </c>
      <c r="L80" s="49">
        <v>0</v>
      </c>
      <c r="M80" s="49">
        <v>55115</v>
      </c>
      <c r="N80" s="49">
        <v>267</v>
      </c>
      <c r="O80" s="49">
        <v>84518</v>
      </c>
      <c r="P80" s="49"/>
      <c r="Q80" s="49">
        <v>-22760</v>
      </c>
      <c r="R80" s="49"/>
      <c r="S80" s="49">
        <v>10704</v>
      </c>
      <c r="T80" s="49"/>
      <c r="U80" s="49">
        <v>-12056</v>
      </c>
    </row>
    <row r="81" spans="1:21" ht="15" x14ac:dyDescent="0.25">
      <c r="A81" s="13">
        <v>181</v>
      </c>
      <c r="B81" s="137" t="s">
        <v>93</v>
      </c>
      <c r="C81" s="48">
        <v>1.5585052876562796E-3</v>
      </c>
      <c r="D81" s="128">
        <v>699602</v>
      </c>
      <c r="E81" s="49">
        <v>0</v>
      </c>
      <c r="F81" s="49">
        <v>0</v>
      </c>
      <c r="G81" s="49">
        <v>0</v>
      </c>
      <c r="H81" s="49">
        <v>135924</v>
      </c>
      <c r="I81" s="49">
        <v>135924</v>
      </c>
      <c r="J81" s="49"/>
      <c r="K81" s="49">
        <v>355704</v>
      </c>
      <c r="L81" s="49">
        <v>0</v>
      </c>
      <c r="M81" s="49">
        <v>672869</v>
      </c>
      <c r="N81" s="49">
        <v>108952</v>
      </c>
      <c r="O81" s="49">
        <v>1137525</v>
      </c>
      <c r="P81" s="49"/>
      <c r="Q81" s="49">
        <v>-277865</v>
      </c>
      <c r="R81" s="49"/>
      <c r="S81" s="49">
        <v>-8058</v>
      </c>
      <c r="T81" s="49"/>
      <c r="U81" s="49">
        <v>-285923</v>
      </c>
    </row>
    <row r="82" spans="1:21" ht="15" x14ac:dyDescent="0.25">
      <c r="A82" s="13">
        <v>182</v>
      </c>
      <c r="B82" s="137" t="s">
        <v>94</v>
      </c>
      <c r="C82" s="48">
        <v>7.733767689821645E-3</v>
      </c>
      <c r="D82" s="128">
        <v>3471624</v>
      </c>
      <c r="E82" s="49">
        <v>0</v>
      </c>
      <c r="F82" s="49">
        <v>0</v>
      </c>
      <c r="G82" s="49">
        <v>0</v>
      </c>
      <c r="H82" s="49">
        <v>1934850</v>
      </c>
      <c r="I82" s="49">
        <v>1934850</v>
      </c>
      <c r="J82" s="49"/>
      <c r="K82" s="49">
        <v>1765112</v>
      </c>
      <c r="L82" s="49">
        <v>0</v>
      </c>
      <c r="M82" s="49">
        <v>3338976</v>
      </c>
      <c r="N82" s="49">
        <v>222725</v>
      </c>
      <c r="O82" s="49">
        <v>5326813</v>
      </c>
      <c r="P82" s="49"/>
      <c r="Q82" s="49">
        <v>-1378853</v>
      </c>
      <c r="R82" s="49"/>
      <c r="S82" s="49">
        <v>230117</v>
      </c>
      <c r="T82" s="49"/>
      <c r="U82" s="49">
        <v>-1148736</v>
      </c>
    </row>
    <row r="83" spans="1:21" ht="15" x14ac:dyDescent="0.25">
      <c r="A83" s="13">
        <v>183</v>
      </c>
      <c r="B83" s="137" t="s">
        <v>95</v>
      </c>
      <c r="C83" s="48">
        <v>3.9090668564145675E-5</v>
      </c>
      <c r="D83" s="128">
        <v>17546</v>
      </c>
      <c r="E83" s="49">
        <v>0</v>
      </c>
      <c r="F83" s="49">
        <v>0</v>
      </c>
      <c r="G83" s="49">
        <v>0</v>
      </c>
      <c r="H83" s="49">
        <v>2935</v>
      </c>
      <c r="I83" s="49">
        <v>2935</v>
      </c>
      <c r="J83" s="49"/>
      <c r="K83" s="49">
        <v>8922</v>
      </c>
      <c r="L83" s="49">
        <v>0</v>
      </c>
      <c r="M83" s="49">
        <v>16877</v>
      </c>
      <c r="N83" s="49">
        <v>12511</v>
      </c>
      <c r="O83" s="49">
        <v>38310</v>
      </c>
      <c r="P83" s="49"/>
      <c r="Q83" s="49">
        <v>-6970</v>
      </c>
      <c r="R83" s="49"/>
      <c r="S83" s="49">
        <v>-2340</v>
      </c>
      <c r="T83" s="49"/>
      <c r="U83" s="49">
        <v>-9310</v>
      </c>
    </row>
    <row r="84" spans="1:21" ht="15" x14ac:dyDescent="0.25">
      <c r="A84" s="13">
        <v>184</v>
      </c>
      <c r="B84" s="137" t="s">
        <v>96</v>
      </c>
      <c r="C84" s="48">
        <v>0</v>
      </c>
      <c r="D84" s="128">
        <v>-3</v>
      </c>
      <c r="E84" s="49">
        <v>0</v>
      </c>
      <c r="F84" s="49">
        <v>0</v>
      </c>
      <c r="G84" s="49">
        <v>0</v>
      </c>
      <c r="H84" s="49">
        <v>1473</v>
      </c>
      <c r="I84" s="49">
        <v>1473</v>
      </c>
      <c r="J84" s="49"/>
      <c r="K84" s="49">
        <v>0</v>
      </c>
      <c r="L84" s="49">
        <v>0</v>
      </c>
      <c r="M84" s="49">
        <v>0</v>
      </c>
      <c r="N84" s="49">
        <v>23965</v>
      </c>
      <c r="O84" s="49">
        <v>23965</v>
      </c>
      <c r="P84" s="49"/>
      <c r="Q84" s="49">
        <v>0</v>
      </c>
      <c r="R84" s="49"/>
      <c r="S84" s="49">
        <v>-5528</v>
      </c>
      <c r="T84" s="49"/>
      <c r="U84" s="49">
        <v>-5528</v>
      </c>
    </row>
    <row r="85" spans="1:21" ht="15" x14ac:dyDescent="0.25">
      <c r="A85" s="13">
        <v>185</v>
      </c>
      <c r="B85" s="137" t="s">
        <v>97</v>
      </c>
      <c r="C85" s="48">
        <v>7.0083512720897846E-6</v>
      </c>
      <c r="D85" s="128">
        <v>3146</v>
      </c>
      <c r="E85" s="49">
        <v>0</v>
      </c>
      <c r="F85" s="49">
        <v>0</v>
      </c>
      <c r="G85" s="49">
        <v>0</v>
      </c>
      <c r="H85" s="49">
        <v>1777</v>
      </c>
      <c r="I85" s="49">
        <v>1777</v>
      </c>
      <c r="J85" s="49"/>
      <c r="K85" s="49">
        <v>1600</v>
      </c>
      <c r="L85" s="49">
        <v>0</v>
      </c>
      <c r="M85" s="49">
        <v>3026</v>
      </c>
      <c r="N85" s="49">
        <v>31983</v>
      </c>
      <c r="O85" s="49">
        <v>36609</v>
      </c>
      <c r="P85" s="49"/>
      <c r="Q85" s="49">
        <v>-1250</v>
      </c>
      <c r="R85" s="49"/>
      <c r="S85" s="49">
        <v>-7250</v>
      </c>
      <c r="T85" s="49"/>
      <c r="U85" s="49">
        <v>-8500</v>
      </c>
    </row>
    <row r="86" spans="1:21" ht="15" x14ac:dyDescent="0.25">
      <c r="A86" s="13">
        <v>186</v>
      </c>
      <c r="B86" s="137" t="s">
        <v>98</v>
      </c>
      <c r="C86" s="48">
        <v>5.6309761839369529E-5</v>
      </c>
      <c r="D86" s="128">
        <v>25279</v>
      </c>
      <c r="E86" s="49">
        <v>0</v>
      </c>
      <c r="F86" s="49">
        <v>0</v>
      </c>
      <c r="G86" s="49">
        <v>0</v>
      </c>
      <c r="H86" s="49">
        <v>24756</v>
      </c>
      <c r="I86" s="49">
        <v>24756</v>
      </c>
      <c r="J86" s="49"/>
      <c r="K86" s="49">
        <v>12852</v>
      </c>
      <c r="L86" s="49">
        <v>0</v>
      </c>
      <c r="M86" s="49">
        <v>24311</v>
      </c>
      <c r="N86" s="49">
        <v>10790</v>
      </c>
      <c r="O86" s="49">
        <v>47953</v>
      </c>
      <c r="P86" s="49"/>
      <c r="Q86" s="49">
        <v>-10039</v>
      </c>
      <c r="R86" s="49"/>
      <c r="S86" s="49">
        <v>2508</v>
      </c>
      <c r="T86" s="49"/>
      <c r="U86" s="49">
        <v>-7531</v>
      </c>
    </row>
    <row r="87" spans="1:21" ht="15" x14ac:dyDescent="0.25">
      <c r="A87" s="13">
        <v>187</v>
      </c>
      <c r="B87" s="137" t="s">
        <v>99</v>
      </c>
      <c r="C87" s="48">
        <v>4.4908810645686087E-5</v>
      </c>
      <c r="D87" s="128">
        <v>20159</v>
      </c>
      <c r="E87" s="49">
        <v>0</v>
      </c>
      <c r="F87" s="49">
        <v>0</v>
      </c>
      <c r="G87" s="49">
        <v>0</v>
      </c>
      <c r="H87" s="49">
        <v>15612</v>
      </c>
      <c r="I87" s="49">
        <v>15612</v>
      </c>
      <c r="J87" s="49"/>
      <c r="K87" s="49">
        <v>10250</v>
      </c>
      <c r="L87" s="49">
        <v>0</v>
      </c>
      <c r="M87" s="49">
        <v>19389</v>
      </c>
      <c r="N87" s="49">
        <v>30348</v>
      </c>
      <c r="O87" s="49">
        <v>59987</v>
      </c>
      <c r="P87" s="49"/>
      <c r="Q87" s="49">
        <v>-8007</v>
      </c>
      <c r="R87" s="49"/>
      <c r="S87" s="49">
        <v>-2823</v>
      </c>
      <c r="T87" s="49"/>
      <c r="U87" s="49">
        <v>-10830</v>
      </c>
    </row>
    <row r="88" spans="1:21" ht="15" x14ac:dyDescent="0.25">
      <c r="A88" s="13">
        <v>188</v>
      </c>
      <c r="B88" s="137" t="s">
        <v>100</v>
      </c>
      <c r="C88" s="48">
        <v>3.1225637561731592E-5</v>
      </c>
      <c r="D88" s="128">
        <v>14014</v>
      </c>
      <c r="E88" s="49">
        <v>0</v>
      </c>
      <c r="F88" s="49">
        <v>0</v>
      </c>
      <c r="G88" s="49">
        <v>0</v>
      </c>
      <c r="H88" s="49">
        <v>1398</v>
      </c>
      <c r="I88" s="49">
        <v>1398</v>
      </c>
      <c r="J88" s="49"/>
      <c r="K88" s="49">
        <v>7127</v>
      </c>
      <c r="L88" s="49">
        <v>0</v>
      </c>
      <c r="M88" s="49">
        <v>13481</v>
      </c>
      <c r="N88" s="49">
        <v>14625</v>
      </c>
      <c r="O88" s="49">
        <v>35233</v>
      </c>
      <c r="P88" s="49"/>
      <c r="Q88" s="49">
        <v>-5568</v>
      </c>
      <c r="R88" s="49"/>
      <c r="S88" s="49">
        <v>-4456</v>
      </c>
      <c r="T88" s="49"/>
      <c r="U88" s="49">
        <v>-10024</v>
      </c>
    </row>
    <row r="89" spans="1:21" ht="15" x14ac:dyDescent="0.25">
      <c r="A89" s="13">
        <v>190</v>
      </c>
      <c r="B89" s="137" t="s">
        <v>101</v>
      </c>
      <c r="C89" s="48">
        <v>3.2983016138958116E-5</v>
      </c>
      <c r="D89" s="128">
        <v>14802</v>
      </c>
      <c r="E89" s="49">
        <v>0</v>
      </c>
      <c r="F89" s="49">
        <v>0</v>
      </c>
      <c r="G89" s="49">
        <v>0</v>
      </c>
      <c r="H89" s="49">
        <v>2021</v>
      </c>
      <c r="I89" s="49">
        <v>2021</v>
      </c>
      <c r="J89" s="49"/>
      <c r="K89" s="49">
        <v>7528</v>
      </c>
      <c r="L89" s="49">
        <v>0</v>
      </c>
      <c r="M89" s="49">
        <v>14240</v>
      </c>
      <c r="N89" s="49">
        <v>723</v>
      </c>
      <c r="O89" s="49">
        <v>22491</v>
      </c>
      <c r="P89" s="49"/>
      <c r="Q89" s="49">
        <v>-5881</v>
      </c>
      <c r="R89" s="49"/>
      <c r="S89" s="49">
        <v>368</v>
      </c>
      <c r="T89" s="49"/>
      <c r="U89" s="49">
        <v>-5513</v>
      </c>
    </row>
    <row r="90" spans="1:21" ht="15" x14ac:dyDescent="0.25">
      <c r="A90" s="13">
        <v>191</v>
      </c>
      <c r="B90" s="137" t="s">
        <v>102</v>
      </c>
      <c r="C90" s="48">
        <v>3.1415969449642774E-3</v>
      </c>
      <c r="D90" s="128">
        <v>1410237</v>
      </c>
      <c r="E90" s="49">
        <v>0</v>
      </c>
      <c r="F90" s="49">
        <v>0</v>
      </c>
      <c r="G90" s="49">
        <v>0</v>
      </c>
      <c r="H90" s="49">
        <v>80780</v>
      </c>
      <c r="I90" s="49">
        <v>80780</v>
      </c>
      <c r="J90" s="49"/>
      <c r="K90" s="49">
        <v>717020</v>
      </c>
      <c r="L90" s="49">
        <v>0</v>
      </c>
      <c r="M90" s="49">
        <v>1356353</v>
      </c>
      <c r="N90" s="49">
        <v>129541</v>
      </c>
      <c r="O90" s="49">
        <v>2202914</v>
      </c>
      <c r="P90" s="49"/>
      <c r="Q90" s="49">
        <v>-560115</v>
      </c>
      <c r="R90" s="49"/>
      <c r="S90" s="49">
        <v>-3960</v>
      </c>
      <c r="T90" s="49"/>
      <c r="U90" s="49">
        <v>-564075</v>
      </c>
    </row>
    <row r="91" spans="1:21" ht="15" x14ac:dyDescent="0.25">
      <c r="A91" s="13">
        <v>192</v>
      </c>
      <c r="B91" s="137" t="s">
        <v>103</v>
      </c>
      <c r="C91" s="48">
        <v>4.3777011436749738E-5</v>
      </c>
      <c r="D91" s="128">
        <v>19650</v>
      </c>
      <c r="E91" s="49">
        <v>0</v>
      </c>
      <c r="F91" s="49">
        <v>0</v>
      </c>
      <c r="G91" s="49">
        <v>0</v>
      </c>
      <c r="H91" s="49">
        <v>32765</v>
      </c>
      <c r="I91" s="49">
        <v>32765</v>
      </c>
      <c r="J91" s="49"/>
      <c r="K91" s="49">
        <v>9991</v>
      </c>
      <c r="L91" s="49">
        <v>0</v>
      </c>
      <c r="M91" s="49">
        <v>18900</v>
      </c>
      <c r="N91" s="49">
        <v>54815</v>
      </c>
      <c r="O91" s="49">
        <v>83706</v>
      </c>
      <c r="P91" s="49"/>
      <c r="Q91" s="49">
        <v>-7805</v>
      </c>
      <c r="R91" s="49"/>
      <c r="S91" s="49">
        <v>-4305</v>
      </c>
      <c r="T91" s="49"/>
      <c r="U91" s="49">
        <v>-12110</v>
      </c>
    </row>
    <row r="92" spans="1:21" ht="15" x14ac:dyDescent="0.25">
      <c r="A92" s="13">
        <v>193</v>
      </c>
      <c r="B92" s="137" t="s">
        <v>104</v>
      </c>
      <c r="C92" s="48">
        <v>3.1037709794802748E-5</v>
      </c>
      <c r="D92" s="128">
        <v>13932</v>
      </c>
      <c r="E92" s="49">
        <v>0</v>
      </c>
      <c r="F92" s="49">
        <v>0</v>
      </c>
      <c r="G92" s="49">
        <v>0</v>
      </c>
      <c r="H92" s="49">
        <v>18018</v>
      </c>
      <c r="I92" s="49">
        <v>18018</v>
      </c>
      <c r="J92" s="49"/>
      <c r="K92" s="49">
        <v>7084</v>
      </c>
      <c r="L92" s="49">
        <v>0</v>
      </c>
      <c r="M92" s="49">
        <v>13400</v>
      </c>
      <c r="N92" s="49">
        <v>6238</v>
      </c>
      <c r="O92" s="49">
        <v>26722</v>
      </c>
      <c r="P92" s="49"/>
      <c r="Q92" s="49">
        <v>-5533</v>
      </c>
      <c r="R92" s="49"/>
      <c r="S92" s="49">
        <v>1782</v>
      </c>
      <c r="T92" s="49"/>
      <c r="U92" s="49">
        <v>-3751</v>
      </c>
    </row>
    <row r="93" spans="1:21" ht="15" x14ac:dyDescent="0.25">
      <c r="A93" s="13">
        <v>194</v>
      </c>
      <c r="B93" s="137" t="s">
        <v>105</v>
      </c>
      <c r="C93" s="48">
        <v>6.7414989221796558E-3</v>
      </c>
      <c r="D93" s="128">
        <v>3026211</v>
      </c>
      <c r="E93" s="49">
        <v>0</v>
      </c>
      <c r="F93" s="49">
        <v>0</v>
      </c>
      <c r="G93" s="49">
        <v>0</v>
      </c>
      <c r="H93" s="49">
        <v>282742</v>
      </c>
      <c r="I93" s="49">
        <v>282742</v>
      </c>
      <c r="J93" s="49"/>
      <c r="K93" s="49">
        <v>1538642</v>
      </c>
      <c r="L93" s="49">
        <v>0</v>
      </c>
      <c r="M93" s="49">
        <v>2910574</v>
      </c>
      <c r="N93" s="49">
        <v>53244</v>
      </c>
      <c r="O93" s="49">
        <v>4502460</v>
      </c>
      <c r="P93" s="49"/>
      <c r="Q93" s="49">
        <v>-1201941</v>
      </c>
      <c r="R93" s="49"/>
      <c r="S93" s="49">
        <v>47341</v>
      </c>
      <c r="T93" s="49"/>
      <c r="U93" s="49">
        <v>-1154600</v>
      </c>
    </row>
    <row r="94" spans="1:21" ht="15" x14ac:dyDescent="0.25">
      <c r="A94" s="13">
        <v>197</v>
      </c>
      <c r="B94" s="137" t="s">
        <v>106</v>
      </c>
      <c r="C94" s="48">
        <v>0</v>
      </c>
      <c r="D94" s="128">
        <v>0</v>
      </c>
      <c r="E94" s="49">
        <v>0</v>
      </c>
      <c r="F94" s="49">
        <v>0</v>
      </c>
      <c r="G94" s="49">
        <v>0</v>
      </c>
      <c r="H94" s="49">
        <v>0</v>
      </c>
      <c r="I94" s="49">
        <v>0</v>
      </c>
      <c r="J94" s="49"/>
      <c r="K94" s="49">
        <v>0</v>
      </c>
      <c r="L94" s="49">
        <v>0</v>
      </c>
      <c r="M94" s="49">
        <v>0</v>
      </c>
      <c r="N94" s="49">
        <v>0</v>
      </c>
      <c r="O94" s="49">
        <v>0</v>
      </c>
      <c r="P94" s="49"/>
      <c r="Q94" s="49">
        <v>0</v>
      </c>
      <c r="R94" s="49"/>
      <c r="S94" s="49">
        <v>0</v>
      </c>
      <c r="T94" s="49"/>
      <c r="U94" s="49">
        <v>0</v>
      </c>
    </row>
    <row r="95" spans="1:21" ht="15" x14ac:dyDescent="0.25">
      <c r="A95" s="13">
        <v>199</v>
      </c>
      <c r="B95" s="137" t="s">
        <v>107</v>
      </c>
      <c r="C95" s="48">
        <v>4.8655413101069194E-3</v>
      </c>
      <c r="D95" s="128">
        <v>2184105</v>
      </c>
      <c r="E95" s="49">
        <v>0</v>
      </c>
      <c r="F95" s="49">
        <v>0</v>
      </c>
      <c r="G95" s="49">
        <v>0</v>
      </c>
      <c r="H95" s="49">
        <v>203941</v>
      </c>
      <c r="I95" s="49">
        <v>203941</v>
      </c>
      <c r="J95" s="49"/>
      <c r="K95" s="49">
        <v>1110484</v>
      </c>
      <c r="L95" s="49">
        <v>0</v>
      </c>
      <c r="M95" s="49">
        <v>2100648</v>
      </c>
      <c r="N95" s="49">
        <v>33000</v>
      </c>
      <c r="O95" s="49">
        <v>3244132</v>
      </c>
      <c r="P95" s="49"/>
      <c r="Q95" s="49">
        <v>-867477</v>
      </c>
      <c r="R95" s="49"/>
      <c r="S95" s="49">
        <v>70114</v>
      </c>
      <c r="T95" s="49"/>
      <c r="U95" s="49">
        <v>-797363</v>
      </c>
    </row>
    <row r="96" spans="1:21" ht="15" x14ac:dyDescent="0.25">
      <c r="A96" s="13">
        <v>200</v>
      </c>
      <c r="B96" s="137" t="s">
        <v>108</v>
      </c>
      <c r="C96" s="48">
        <v>1.4956002770234747E-4</v>
      </c>
      <c r="D96" s="128">
        <v>67134</v>
      </c>
      <c r="E96" s="49">
        <v>0</v>
      </c>
      <c r="F96" s="49">
        <v>0</v>
      </c>
      <c r="G96" s="49">
        <v>0</v>
      </c>
      <c r="H96" s="49">
        <v>10645</v>
      </c>
      <c r="I96" s="49">
        <v>10645</v>
      </c>
      <c r="J96" s="49"/>
      <c r="K96" s="49">
        <v>34135</v>
      </c>
      <c r="L96" s="49">
        <v>0</v>
      </c>
      <c r="M96" s="49">
        <v>64571</v>
      </c>
      <c r="N96" s="49">
        <v>526</v>
      </c>
      <c r="O96" s="49">
        <v>99232</v>
      </c>
      <c r="P96" s="49"/>
      <c r="Q96" s="49">
        <v>-26665</v>
      </c>
      <c r="R96" s="49"/>
      <c r="S96" s="49">
        <v>4414</v>
      </c>
      <c r="T96" s="49"/>
      <c r="U96" s="49">
        <v>-22251</v>
      </c>
    </row>
    <row r="97" spans="1:21" ht="15" x14ac:dyDescent="0.25">
      <c r="A97" s="13">
        <v>201</v>
      </c>
      <c r="B97" s="137" t="s">
        <v>109</v>
      </c>
      <c r="C97" s="48">
        <v>3.6094202646538829E-3</v>
      </c>
      <c r="D97" s="128">
        <v>1620240</v>
      </c>
      <c r="E97" s="49">
        <v>0</v>
      </c>
      <c r="F97" s="49">
        <v>0</v>
      </c>
      <c r="G97" s="49">
        <v>0</v>
      </c>
      <c r="H97" s="49">
        <v>682706</v>
      </c>
      <c r="I97" s="49">
        <v>682706</v>
      </c>
      <c r="J97" s="49"/>
      <c r="K97" s="49">
        <v>823794</v>
      </c>
      <c r="L97" s="49">
        <v>0</v>
      </c>
      <c r="M97" s="49">
        <v>1558331</v>
      </c>
      <c r="N97" s="49">
        <v>0</v>
      </c>
      <c r="O97" s="49">
        <v>2382125</v>
      </c>
      <c r="P97" s="49"/>
      <c r="Q97" s="49">
        <v>-643523</v>
      </c>
      <c r="R97" s="49"/>
      <c r="S97" s="49">
        <v>186130</v>
      </c>
      <c r="T97" s="49"/>
      <c r="U97" s="49">
        <v>-457393</v>
      </c>
    </row>
    <row r="98" spans="1:21" ht="15" x14ac:dyDescent="0.25">
      <c r="A98" s="13">
        <v>202</v>
      </c>
      <c r="B98" s="137" t="s">
        <v>110</v>
      </c>
      <c r="C98" s="48">
        <v>1.0977309522694513E-3</v>
      </c>
      <c r="D98" s="128">
        <v>492764</v>
      </c>
      <c r="E98" s="49">
        <v>0</v>
      </c>
      <c r="F98" s="49">
        <v>0</v>
      </c>
      <c r="G98" s="49">
        <v>0</v>
      </c>
      <c r="H98" s="49">
        <v>10067</v>
      </c>
      <c r="I98" s="49">
        <v>10067</v>
      </c>
      <c r="J98" s="49"/>
      <c r="K98" s="49">
        <v>250540</v>
      </c>
      <c r="L98" s="49">
        <v>0</v>
      </c>
      <c r="M98" s="49">
        <v>473934</v>
      </c>
      <c r="N98" s="49">
        <v>60490</v>
      </c>
      <c r="O98" s="49">
        <v>784964</v>
      </c>
      <c r="P98" s="49"/>
      <c r="Q98" s="49">
        <v>-195713</v>
      </c>
      <c r="R98" s="49"/>
      <c r="S98" s="49">
        <v>-20584</v>
      </c>
      <c r="T98" s="49"/>
      <c r="U98" s="49">
        <v>-216297</v>
      </c>
    </row>
    <row r="99" spans="1:21" ht="15" x14ac:dyDescent="0.25">
      <c r="A99" s="13">
        <v>203</v>
      </c>
      <c r="B99" s="137" t="s">
        <v>111</v>
      </c>
      <c r="C99" s="48">
        <v>2.2402970678164682E-3</v>
      </c>
      <c r="D99" s="128">
        <v>1005650</v>
      </c>
      <c r="E99" s="49">
        <v>0</v>
      </c>
      <c r="F99" s="49">
        <v>0</v>
      </c>
      <c r="G99" s="49">
        <v>0</v>
      </c>
      <c r="H99" s="49">
        <v>8166</v>
      </c>
      <c r="I99" s="49">
        <v>8166</v>
      </c>
      <c r="J99" s="49"/>
      <c r="K99" s="49">
        <v>511313</v>
      </c>
      <c r="L99" s="49">
        <v>0</v>
      </c>
      <c r="M99" s="49">
        <v>967225</v>
      </c>
      <c r="N99" s="49">
        <v>688628</v>
      </c>
      <c r="O99" s="49">
        <v>2167166</v>
      </c>
      <c r="P99" s="49"/>
      <c r="Q99" s="49">
        <v>-399422</v>
      </c>
      <c r="R99" s="49"/>
      <c r="S99" s="49">
        <v>-159455</v>
      </c>
      <c r="T99" s="49"/>
      <c r="U99" s="49">
        <v>-558877</v>
      </c>
    </row>
    <row r="100" spans="1:21" ht="15" x14ac:dyDescent="0.25">
      <c r="A100" s="13">
        <v>204</v>
      </c>
      <c r="B100" s="137" t="s">
        <v>112</v>
      </c>
      <c r="C100" s="48">
        <v>2.2604035611827621E-2</v>
      </c>
      <c r="D100" s="128">
        <v>10146780</v>
      </c>
      <c r="E100" s="49">
        <v>0</v>
      </c>
      <c r="F100" s="49">
        <v>0</v>
      </c>
      <c r="G100" s="49">
        <v>0</v>
      </c>
      <c r="H100" s="49">
        <v>1024266</v>
      </c>
      <c r="I100" s="49">
        <v>1024266</v>
      </c>
      <c r="J100" s="49"/>
      <c r="K100" s="49">
        <v>5159018</v>
      </c>
      <c r="L100" s="49">
        <v>0</v>
      </c>
      <c r="M100" s="49">
        <v>9759063</v>
      </c>
      <c r="N100" s="49">
        <v>467202</v>
      </c>
      <c r="O100" s="49">
        <v>15385283</v>
      </c>
      <c r="P100" s="49"/>
      <c r="Q100" s="49">
        <v>-4030072</v>
      </c>
      <c r="R100" s="49"/>
      <c r="S100" s="49">
        <v>362168</v>
      </c>
      <c r="T100" s="49"/>
      <c r="U100" s="49">
        <v>-3667904</v>
      </c>
    </row>
    <row r="101" spans="1:21" ht="15" x14ac:dyDescent="0.25">
      <c r="A101" s="13">
        <v>206</v>
      </c>
      <c r="B101" s="137" t="s">
        <v>113</v>
      </c>
      <c r="C101" s="48">
        <v>3.04404465697728E-3</v>
      </c>
      <c r="D101" s="128">
        <v>1366448</v>
      </c>
      <c r="E101" s="49">
        <v>0</v>
      </c>
      <c r="F101" s="49">
        <v>0</v>
      </c>
      <c r="G101" s="49">
        <v>0</v>
      </c>
      <c r="H101" s="49">
        <v>0</v>
      </c>
      <c r="I101" s="49">
        <v>0</v>
      </c>
      <c r="J101" s="49"/>
      <c r="K101" s="49">
        <v>694756</v>
      </c>
      <c r="L101" s="49">
        <v>0</v>
      </c>
      <c r="M101" s="49">
        <v>1314235</v>
      </c>
      <c r="N101" s="49">
        <v>1688122</v>
      </c>
      <c r="O101" s="49">
        <v>3697113</v>
      </c>
      <c r="P101" s="49"/>
      <c r="Q101" s="49">
        <v>-542723</v>
      </c>
      <c r="R101" s="49"/>
      <c r="S101" s="49">
        <v>-528632</v>
      </c>
      <c r="T101" s="49"/>
      <c r="U101" s="49">
        <v>-1071355</v>
      </c>
    </row>
    <row r="102" spans="1:21" ht="15" x14ac:dyDescent="0.25">
      <c r="A102" s="13">
        <v>207</v>
      </c>
      <c r="B102" s="137" t="s">
        <v>114</v>
      </c>
      <c r="C102" s="48">
        <v>0</v>
      </c>
      <c r="D102" s="128">
        <v>0</v>
      </c>
      <c r="E102" s="49">
        <v>0</v>
      </c>
      <c r="F102" s="49">
        <v>0</v>
      </c>
      <c r="G102" s="49">
        <v>0</v>
      </c>
      <c r="H102" s="49">
        <v>0</v>
      </c>
      <c r="I102" s="49">
        <v>0</v>
      </c>
      <c r="J102" s="49"/>
      <c r="K102" s="49">
        <v>0</v>
      </c>
      <c r="L102" s="49">
        <v>0</v>
      </c>
      <c r="M102" s="49">
        <v>0</v>
      </c>
      <c r="N102" s="49">
        <v>0</v>
      </c>
      <c r="O102" s="49">
        <v>0</v>
      </c>
      <c r="P102" s="49"/>
      <c r="Q102" s="49">
        <v>0</v>
      </c>
      <c r="R102" s="49"/>
      <c r="S102" s="49">
        <v>0</v>
      </c>
      <c r="T102" s="49"/>
      <c r="U102" s="49">
        <v>0</v>
      </c>
    </row>
    <row r="103" spans="1:21" ht="15" x14ac:dyDescent="0.25">
      <c r="A103" s="13">
        <v>208</v>
      </c>
      <c r="B103" s="137" t="s">
        <v>115</v>
      </c>
      <c r="C103" s="48">
        <v>8.0850303358122835E-2</v>
      </c>
      <c r="D103" s="128">
        <v>36293073</v>
      </c>
      <c r="E103" s="49">
        <v>0</v>
      </c>
      <c r="F103" s="49">
        <v>0</v>
      </c>
      <c r="G103" s="49">
        <v>0</v>
      </c>
      <c r="H103" s="49">
        <v>6605520</v>
      </c>
      <c r="I103" s="49">
        <v>6605520</v>
      </c>
      <c r="J103" s="49"/>
      <c r="K103" s="49">
        <v>18452817</v>
      </c>
      <c r="L103" s="49">
        <v>0</v>
      </c>
      <c r="M103" s="49">
        <v>34906296</v>
      </c>
      <c r="N103" s="49">
        <v>0</v>
      </c>
      <c r="O103" s="49">
        <v>53359113</v>
      </c>
      <c r="P103" s="49"/>
      <c r="Q103" s="49">
        <v>-14414795</v>
      </c>
      <c r="R103" s="49"/>
      <c r="S103" s="49">
        <v>2108953</v>
      </c>
      <c r="T103" s="49"/>
      <c r="U103" s="49">
        <v>-12305842</v>
      </c>
    </row>
    <row r="104" spans="1:21" ht="15" x14ac:dyDescent="0.25">
      <c r="A104" s="13">
        <v>209</v>
      </c>
      <c r="B104" s="137" t="s">
        <v>116</v>
      </c>
      <c r="C104" s="48">
        <v>0</v>
      </c>
      <c r="D104" s="128">
        <v>0</v>
      </c>
      <c r="E104" s="49">
        <v>0</v>
      </c>
      <c r="F104" s="49">
        <v>0</v>
      </c>
      <c r="G104" s="49">
        <v>0</v>
      </c>
      <c r="H104" s="49">
        <v>0</v>
      </c>
      <c r="I104" s="49">
        <v>0</v>
      </c>
      <c r="J104" s="49"/>
      <c r="K104" s="49">
        <v>0</v>
      </c>
      <c r="L104" s="49">
        <v>0</v>
      </c>
      <c r="M104" s="49">
        <v>0</v>
      </c>
      <c r="N104" s="49">
        <v>0</v>
      </c>
      <c r="O104" s="49">
        <v>0</v>
      </c>
      <c r="P104" s="49"/>
      <c r="Q104" s="49">
        <v>0</v>
      </c>
      <c r="R104" s="49"/>
      <c r="S104" s="49">
        <v>0</v>
      </c>
      <c r="T104" s="49"/>
      <c r="U104" s="49">
        <v>0</v>
      </c>
    </row>
    <row r="105" spans="1:21" ht="15" x14ac:dyDescent="0.25">
      <c r="A105" s="13">
        <v>211</v>
      </c>
      <c r="B105" s="137" t="s">
        <v>117</v>
      </c>
      <c r="C105" s="48">
        <v>6.4657352407269152E-3</v>
      </c>
      <c r="D105" s="128">
        <v>2902417</v>
      </c>
      <c r="E105" s="49">
        <v>0</v>
      </c>
      <c r="F105" s="49">
        <v>0</v>
      </c>
      <c r="G105" s="49">
        <v>0</v>
      </c>
      <c r="H105" s="49">
        <v>201121</v>
      </c>
      <c r="I105" s="49">
        <v>201121</v>
      </c>
      <c r="J105" s="49"/>
      <c r="K105" s="49">
        <v>1475703</v>
      </c>
      <c r="L105" s="49">
        <v>0</v>
      </c>
      <c r="M105" s="49">
        <v>2791515</v>
      </c>
      <c r="N105" s="49">
        <v>111331</v>
      </c>
      <c r="O105" s="49">
        <v>4378549</v>
      </c>
      <c r="P105" s="49"/>
      <c r="Q105" s="49">
        <v>-1152776</v>
      </c>
      <c r="R105" s="49"/>
      <c r="S105" s="49">
        <v>61056</v>
      </c>
      <c r="T105" s="49"/>
      <c r="U105" s="49">
        <v>-1091720</v>
      </c>
    </row>
    <row r="106" spans="1:21" ht="15" x14ac:dyDescent="0.25">
      <c r="A106" s="13">
        <v>212</v>
      </c>
      <c r="B106" s="137" t="s">
        <v>118</v>
      </c>
      <c r="C106" s="48">
        <v>6.3097772037342603E-3</v>
      </c>
      <c r="D106" s="128">
        <v>2832413</v>
      </c>
      <c r="E106" s="49">
        <v>0</v>
      </c>
      <c r="F106" s="49">
        <v>0</v>
      </c>
      <c r="G106" s="49">
        <v>0</v>
      </c>
      <c r="H106" s="49">
        <v>70305</v>
      </c>
      <c r="I106" s="49">
        <v>70305</v>
      </c>
      <c r="J106" s="49"/>
      <c r="K106" s="49">
        <v>1440108</v>
      </c>
      <c r="L106" s="49">
        <v>0</v>
      </c>
      <c r="M106" s="49">
        <v>2724182</v>
      </c>
      <c r="N106" s="49">
        <v>516022</v>
      </c>
      <c r="O106" s="49">
        <v>4680312</v>
      </c>
      <c r="P106" s="49"/>
      <c r="Q106" s="49">
        <v>-1124970</v>
      </c>
      <c r="R106" s="49"/>
      <c r="S106" s="49">
        <v>-104545</v>
      </c>
      <c r="T106" s="49"/>
      <c r="U106" s="49">
        <v>-1229515</v>
      </c>
    </row>
    <row r="107" spans="1:21" ht="15" x14ac:dyDescent="0.25">
      <c r="A107" s="13">
        <v>213</v>
      </c>
      <c r="B107" s="137" t="s">
        <v>119</v>
      </c>
      <c r="C107" s="48">
        <v>8.5971264745651702E-3</v>
      </c>
      <c r="D107" s="128">
        <v>3859183</v>
      </c>
      <c r="E107" s="49">
        <v>0</v>
      </c>
      <c r="F107" s="49">
        <v>0</v>
      </c>
      <c r="G107" s="49">
        <v>0</v>
      </c>
      <c r="H107" s="49">
        <v>261304</v>
      </c>
      <c r="I107" s="49">
        <v>261304</v>
      </c>
      <c r="J107" s="49"/>
      <c r="K107" s="49">
        <v>1962160</v>
      </c>
      <c r="L107" s="49">
        <v>0</v>
      </c>
      <c r="M107" s="49">
        <v>3711722</v>
      </c>
      <c r="N107" s="49">
        <v>83765</v>
      </c>
      <c r="O107" s="49">
        <v>5757647</v>
      </c>
      <c r="P107" s="49"/>
      <c r="Q107" s="49">
        <v>-1532780</v>
      </c>
      <c r="R107" s="49"/>
      <c r="S107" s="49">
        <v>37651</v>
      </c>
      <c r="T107" s="49"/>
      <c r="U107" s="49">
        <v>-1495129</v>
      </c>
    </row>
    <row r="108" spans="1:21" ht="15" x14ac:dyDescent="0.25">
      <c r="A108" s="13">
        <v>214</v>
      </c>
      <c r="B108" s="137" t="s">
        <v>120</v>
      </c>
      <c r="C108" s="48">
        <v>8.5945318862514913E-3</v>
      </c>
      <c r="D108" s="128">
        <v>3858019</v>
      </c>
      <c r="E108" s="49">
        <v>0</v>
      </c>
      <c r="F108" s="49">
        <v>0</v>
      </c>
      <c r="G108" s="49">
        <v>0</v>
      </c>
      <c r="H108" s="49">
        <v>232778</v>
      </c>
      <c r="I108" s="49">
        <v>232778</v>
      </c>
      <c r="J108" s="49"/>
      <c r="K108" s="49">
        <v>1961567</v>
      </c>
      <c r="L108" s="49">
        <v>0</v>
      </c>
      <c r="M108" s="49">
        <v>3710602</v>
      </c>
      <c r="N108" s="49">
        <v>270292</v>
      </c>
      <c r="O108" s="49">
        <v>5942461</v>
      </c>
      <c r="P108" s="49"/>
      <c r="Q108" s="49">
        <v>-1532319</v>
      </c>
      <c r="R108" s="49"/>
      <c r="S108" s="49">
        <v>50140</v>
      </c>
      <c r="T108" s="49"/>
      <c r="U108" s="49">
        <v>-1482179</v>
      </c>
    </row>
    <row r="109" spans="1:21" ht="15" x14ac:dyDescent="0.25">
      <c r="A109" s="13">
        <v>215</v>
      </c>
      <c r="B109" s="137" t="s">
        <v>121</v>
      </c>
      <c r="C109" s="48">
        <v>7.1293564374766182E-3</v>
      </c>
      <c r="D109" s="128">
        <v>3200315</v>
      </c>
      <c r="E109" s="49">
        <v>0</v>
      </c>
      <c r="F109" s="49">
        <v>0</v>
      </c>
      <c r="G109" s="49">
        <v>0</v>
      </c>
      <c r="H109" s="49">
        <v>203046</v>
      </c>
      <c r="I109" s="49">
        <v>203046</v>
      </c>
      <c r="J109" s="49"/>
      <c r="K109" s="49">
        <v>1627164</v>
      </c>
      <c r="L109" s="49">
        <v>0</v>
      </c>
      <c r="M109" s="49">
        <v>3078027</v>
      </c>
      <c r="N109" s="49">
        <v>504983</v>
      </c>
      <c r="O109" s="49">
        <v>5210174</v>
      </c>
      <c r="P109" s="49"/>
      <c r="Q109" s="49">
        <v>-1271092</v>
      </c>
      <c r="R109" s="49"/>
      <c r="S109" s="49">
        <v>50</v>
      </c>
      <c r="T109" s="49"/>
      <c r="U109" s="49">
        <v>-1271042</v>
      </c>
    </row>
    <row r="110" spans="1:21" ht="15" x14ac:dyDescent="0.25">
      <c r="A110" s="13">
        <v>216</v>
      </c>
      <c r="B110" s="137" t="s">
        <v>122</v>
      </c>
      <c r="C110" s="48">
        <v>3.6223154955510928E-2</v>
      </c>
      <c r="D110" s="128">
        <v>16260296</v>
      </c>
      <c r="E110" s="49">
        <v>0</v>
      </c>
      <c r="F110" s="49">
        <v>0</v>
      </c>
      <c r="G110" s="49">
        <v>0</v>
      </c>
      <c r="H110" s="49">
        <v>2230877</v>
      </c>
      <c r="I110" s="49">
        <v>2230877</v>
      </c>
      <c r="J110" s="49"/>
      <c r="K110" s="49">
        <v>8267369</v>
      </c>
      <c r="L110" s="49">
        <v>0</v>
      </c>
      <c r="M110" s="49">
        <v>15638979</v>
      </c>
      <c r="N110" s="49">
        <v>204014</v>
      </c>
      <c r="O110" s="49">
        <v>24110362</v>
      </c>
      <c r="P110" s="49"/>
      <c r="Q110" s="49">
        <v>-6458224</v>
      </c>
      <c r="R110" s="49"/>
      <c r="S110" s="49">
        <v>772714</v>
      </c>
      <c r="T110" s="49"/>
      <c r="U110" s="49">
        <v>-5685510</v>
      </c>
    </row>
    <row r="111" spans="1:21" ht="15" x14ac:dyDescent="0.25">
      <c r="A111" s="13">
        <v>217</v>
      </c>
      <c r="B111" s="137" t="s">
        <v>123</v>
      </c>
      <c r="C111" s="48">
        <v>1.4794882645301858E-2</v>
      </c>
      <c r="D111" s="128">
        <v>6641307</v>
      </c>
      <c r="E111" s="49">
        <v>0</v>
      </c>
      <c r="F111" s="49">
        <v>0</v>
      </c>
      <c r="G111" s="49">
        <v>0</v>
      </c>
      <c r="H111" s="49">
        <v>1168908</v>
      </c>
      <c r="I111" s="49">
        <v>1168908</v>
      </c>
      <c r="J111" s="49"/>
      <c r="K111" s="49">
        <v>3376701</v>
      </c>
      <c r="L111" s="49">
        <v>0</v>
      </c>
      <c r="M111" s="49">
        <v>6387540</v>
      </c>
      <c r="N111" s="49">
        <v>643876</v>
      </c>
      <c r="O111" s="49">
        <v>10408117</v>
      </c>
      <c r="P111" s="49"/>
      <c r="Q111" s="49">
        <v>-2637779</v>
      </c>
      <c r="R111" s="49"/>
      <c r="S111" s="49">
        <v>160325</v>
      </c>
      <c r="T111" s="49"/>
      <c r="U111" s="49">
        <v>-2477454</v>
      </c>
    </row>
    <row r="112" spans="1:21" ht="15" x14ac:dyDescent="0.25">
      <c r="A112" s="13">
        <v>218</v>
      </c>
      <c r="B112" s="137" t="s">
        <v>124</v>
      </c>
      <c r="C112" s="48">
        <v>1.546015709848765E-3</v>
      </c>
      <c r="D112" s="128">
        <v>693990</v>
      </c>
      <c r="E112" s="49">
        <v>0</v>
      </c>
      <c r="F112" s="49">
        <v>0</v>
      </c>
      <c r="G112" s="49">
        <v>0</v>
      </c>
      <c r="H112" s="49">
        <v>57005</v>
      </c>
      <c r="I112" s="49">
        <v>57005</v>
      </c>
      <c r="J112" s="49"/>
      <c r="K112" s="49">
        <v>352854</v>
      </c>
      <c r="L112" s="49">
        <v>0</v>
      </c>
      <c r="M112" s="49">
        <v>667477</v>
      </c>
      <c r="N112" s="49">
        <v>73490</v>
      </c>
      <c r="O112" s="49">
        <v>1093821</v>
      </c>
      <c r="P112" s="49"/>
      <c r="Q112" s="49">
        <v>-275639</v>
      </c>
      <c r="R112" s="49"/>
      <c r="S112" s="49">
        <v>-17364</v>
      </c>
      <c r="T112" s="49"/>
      <c r="U112" s="49">
        <v>-293003</v>
      </c>
    </row>
    <row r="113" spans="1:21" ht="15" x14ac:dyDescent="0.25">
      <c r="A113" s="13">
        <v>219</v>
      </c>
      <c r="B113" s="137" t="s">
        <v>125</v>
      </c>
      <c r="C113" s="48">
        <v>0</v>
      </c>
      <c r="D113" s="128">
        <v>0</v>
      </c>
      <c r="E113" s="49">
        <v>0</v>
      </c>
      <c r="F113" s="49">
        <v>0</v>
      </c>
      <c r="G113" s="49">
        <v>0</v>
      </c>
      <c r="H113" s="49">
        <v>0</v>
      </c>
      <c r="I113" s="49">
        <v>0</v>
      </c>
      <c r="J113" s="49"/>
      <c r="K113" s="49">
        <v>0</v>
      </c>
      <c r="L113" s="49">
        <v>0</v>
      </c>
      <c r="M113" s="49">
        <v>0</v>
      </c>
      <c r="N113" s="49">
        <v>0</v>
      </c>
      <c r="O113" s="49">
        <v>0</v>
      </c>
      <c r="P113" s="49"/>
      <c r="Q113" s="49">
        <v>0</v>
      </c>
      <c r="R113" s="49"/>
      <c r="S113" s="49">
        <v>0</v>
      </c>
      <c r="T113" s="49"/>
      <c r="U113" s="49">
        <v>0</v>
      </c>
    </row>
    <row r="114" spans="1:21" ht="15" x14ac:dyDescent="0.25">
      <c r="A114" s="13">
        <v>220</v>
      </c>
      <c r="B114" s="137" t="s">
        <v>126</v>
      </c>
      <c r="C114" s="48">
        <v>0</v>
      </c>
      <c r="D114" s="128">
        <v>0</v>
      </c>
      <c r="E114" s="49">
        <v>0</v>
      </c>
      <c r="F114" s="49">
        <v>0</v>
      </c>
      <c r="G114" s="49">
        <v>0</v>
      </c>
      <c r="H114" s="49">
        <v>0</v>
      </c>
      <c r="I114" s="49">
        <v>0</v>
      </c>
      <c r="J114" s="49"/>
      <c r="K114" s="49">
        <v>0</v>
      </c>
      <c r="L114" s="49">
        <v>0</v>
      </c>
      <c r="M114" s="49">
        <v>0</v>
      </c>
      <c r="N114" s="49">
        <v>0</v>
      </c>
      <c r="O114" s="49">
        <v>0</v>
      </c>
      <c r="P114" s="49"/>
      <c r="Q114" s="49">
        <v>0</v>
      </c>
      <c r="R114" s="49"/>
      <c r="S114" s="49">
        <v>0</v>
      </c>
      <c r="T114" s="49"/>
      <c r="U114" s="49">
        <v>0</v>
      </c>
    </row>
    <row r="115" spans="1:21" ht="15" x14ac:dyDescent="0.25">
      <c r="A115" s="13">
        <v>221</v>
      </c>
      <c r="B115" s="137" t="s">
        <v>127</v>
      </c>
      <c r="C115" s="48">
        <v>2.5165840688436025E-2</v>
      </c>
      <c r="D115" s="128">
        <v>11296751</v>
      </c>
      <c r="E115" s="49">
        <v>0</v>
      </c>
      <c r="F115" s="49">
        <v>0</v>
      </c>
      <c r="G115" s="49">
        <v>0</v>
      </c>
      <c r="H115" s="49">
        <v>506172</v>
      </c>
      <c r="I115" s="49">
        <v>506172</v>
      </c>
      <c r="J115" s="49"/>
      <c r="K115" s="49">
        <v>5743710</v>
      </c>
      <c r="L115" s="49">
        <v>0</v>
      </c>
      <c r="M115" s="49">
        <v>10865096</v>
      </c>
      <c r="N115" s="49">
        <v>221286</v>
      </c>
      <c r="O115" s="49">
        <v>16830092</v>
      </c>
      <c r="P115" s="49"/>
      <c r="Q115" s="49">
        <v>-4486816</v>
      </c>
      <c r="R115" s="49"/>
      <c r="S115" s="49">
        <v>196721</v>
      </c>
      <c r="T115" s="49"/>
      <c r="U115" s="49">
        <v>-4290095</v>
      </c>
    </row>
    <row r="116" spans="1:21" ht="15" x14ac:dyDescent="0.25">
      <c r="A116" s="13">
        <v>222</v>
      </c>
      <c r="B116" s="137" t="s">
        <v>128</v>
      </c>
      <c r="C116" s="48">
        <v>1.7795591328529639E-3</v>
      </c>
      <c r="D116" s="128">
        <v>798830</v>
      </c>
      <c r="E116" s="49">
        <v>0</v>
      </c>
      <c r="F116" s="49">
        <v>0</v>
      </c>
      <c r="G116" s="49">
        <v>0</v>
      </c>
      <c r="H116" s="49">
        <v>69612</v>
      </c>
      <c r="I116" s="49">
        <v>69612</v>
      </c>
      <c r="J116" s="49"/>
      <c r="K116" s="49">
        <v>406157</v>
      </c>
      <c r="L116" s="49">
        <v>0</v>
      </c>
      <c r="M116" s="49">
        <v>768307</v>
      </c>
      <c r="N116" s="49">
        <v>161605</v>
      </c>
      <c r="O116" s="49">
        <v>1336069</v>
      </c>
      <c r="P116" s="49"/>
      <c r="Q116" s="49">
        <v>-317279</v>
      </c>
      <c r="R116" s="49"/>
      <c r="S116" s="49">
        <v>-5181</v>
      </c>
      <c r="T116" s="49"/>
      <c r="U116" s="49">
        <v>-322460</v>
      </c>
    </row>
    <row r="117" spans="1:21" ht="15" x14ac:dyDescent="0.25">
      <c r="A117" s="13">
        <v>223</v>
      </c>
      <c r="B117" s="137" t="s">
        <v>129</v>
      </c>
      <c r="C117" s="48">
        <v>2.6252137675174358E-3</v>
      </c>
      <c r="D117" s="128">
        <v>1178437</v>
      </c>
      <c r="E117" s="49">
        <v>0</v>
      </c>
      <c r="F117" s="49">
        <v>0</v>
      </c>
      <c r="G117" s="49">
        <v>0</v>
      </c>
      <c r="H117" s="49">
        <v>491905</v>
      </c>
      <c r="I117" s="49">
        <v>491905</v>
      </c>
      <c r="J117" s="49"/>
      <c r="K117" s="49">
        <v>599164</v>
      </c>
      <c r="L117" s="49">
        <v>0</v>
      </c>
      <c r="M117" s="49">
        <v>1133409</v>
      </c>
      <c r="N117" s="49">
        <v>7427</v>
      </c>
      <c r="O117" s="49">
        <v>1740000</v>
      </c>
      <c r="P117" s="49"/>
      <c r="Q117" s="49">
        <v>-468050</v>
      </c>
      <c r="R117" s="49"/>
      <c r="S117" s="49">
        <v>116549</v>
      </c>
      <c r="T117" s="49"/>
      <c r="U117" s="49">
        <v>-351501</v>
      </c>
    </row>
    <row r="118" spans="1:21" ht="15" x14ac:dyDescent="0.25">
      <c r="A118" s="13">
        <v>226</v>
      </c>
      <c r="B118" s="137" t="s">
        <v>130</v>
      </c>
      <c r="C118" s="48">
        <v>1.230122677984934E-4</v>
      </c>
      <c r="D118" s="128">
        <v>55218</v>
      </c>
      <c r="E118" s="49">
        <v>0</v>
      </c>
      <c r="F118" s="49">
        <v>0</v>
      </c>
      <c r="G118" s="49">
        <v>0</v>
      </c>
      <c r="H118" s="49">
        <v>17883</v>
      </c>
      <c r="I118" s="49">
        <v>17883</v>
      </c>
      <c r="J118" s="49"/>
      <c r="K118" s="49">
        <v>28076</v>
      </c>
      <c r="L118" s="49">
        <v>0</v>
      </c>
      <c r="M118" s="49">
        <v>53109</v>
      </c>
      <c r="N118" s="49">
        <v>17486</v>
      </c>
      <c r="O118" s="49">
        <v>98671</v>
      </c>
      <c r="P118" s="49"/>
      <c r="Q118" s="49">
        <v>-21932</v>
      </c>
      <c r="R118" s="49"/>
      <c r="S118" s="49">
        <v>3997</v>
      </c>
      <c r="T118" s="49"/>
      <c r="U118" s="49">
        <v>-17935</v>
      </c>
    </row>
    <row r="119" spans="1:21" ht="15" x14ac:dyDescent="0.25">
      <c r="A119" s="13">
        <v>229</v>
      </c>
      <c r="B119" s="137" t="s">
        <v>131</v>
      </c>
      <c r="C119" s="48">
        <v>9.3090425678511706E-3</v>
      </c>
      <c r="D119" s="128">
        <v>4178758</v>
      </c>
      <c r="E119" s="49">
        <v>0</v>
      </c>
      <c r="F119" s="49">
        <v>0</v>
      </c>
      <c r="G119" s="49">
        <v>0</v>
      </c>
      <c r="H119" s="49">
        <v>28200</v>
      </c>
      <c r="I119" s="49">
        <v>28200</v>
      </c>
      <c r="J119" s="49"/>
      <c r="K119" s="49">
        <v>2124643</v>
      </c>
      <c r="L119" s="49">
        <v>0</v>
      </c>
      <c r="M119" s="49">
        <v>4019084</v>
      </c>
      <c r="N119" s="49">
        <v>466360</v>
      </c>
      <c r="O119" s="49">
        <v>6610087</v>
      </c>
      <c r="P119" s="49"/>
      <c r="Q119" s="49">
        <v>-1659709</v>
      </c>
      <c r="R119" s="49"/>
      <c r="S119" s="49">
        <v>-192152</v>
      </c>
      <c r="T119" s="49"/>
      <c r="U119" s="49">
        <v>-1851861</v>
      </c>
    </row>
    <row r="120" spans="1:21" ht="15" x14ac:dyDescent="0.25">
      <c r="A120" s="13">
        <v>230</v>
      </c>
      <c r="B120" s="137" t="s">
        <v>132</v>
      </c>
      <c r="C120" s="48">
        <v>0</v>
      </c>
      <c r="D120" s="128">
        <v>0</v>
      </c>
      <c r="E120" s="49">
        <v>0</v>
      </c>
      <c r="F120" s="49">
        <v>0</v>
      </c>
      <c r="G120" s="49">
        <v>0</v>
      </c>
      <c r="H120" s="49">
        <v>0</v>
      </c>
      <c r="I120" s="49">
        <v>0</v>
      </c>
      <c r="J120" s="49"/>
      <c r="K120" s="49">
        <v>0</v>
      </c>
      <c r="L120" s="49">
        <v>0</v>
      </c>
      <c r="M120" s="49">
        <v>0</v>
      </c>
      <c r="N120" s="49">
        <v>0</v>
      </c>
      <c r="O120" s="49">
        <v>0</v>
      </c>
      <c r="P120" s="49"/>
      <c r="Q120" s="49">
        <v>0</v>
      </c>
      <c r="R120" s="49"/>
      <c r="S120" s="49">
        <v>0</v>
      </c>
      <c r="T120" s="49"/>
      <c r="U120" s="49">
        <v>0</v>
      </c>
    </row>
    <row r="121" spans="1:21" ht="15" x14ac:dyDescent="0.25">
      <c r="A121" s="13">
        <v>231</v>
      </c>
      <c r="B121" s="137" t="s">
        <v>133</v>
      </c>
      <c r="C121" s="48">
        <v>0</v>
      </c>
      <c r="D121" s="128">
        <v>0</v>
      </c>
      <c r="E121" s="49">
        <v>0</v>
      </c>
      <c r="F121" s="49">
        <v>0</v>
      </c>
      <c r="G121" s="49">
        <v>0</v>
      </c>
      <c r="H121" s="49">
        <v>0</v>
      </c>
      <c r="I121" s="49">
        <v>0</v>
      </c>
      <c r="J121" s="49"/>
      <c r="K121" s="49">
        <v>0</v>
      </c>
      <c r="L121" s="49">
        <v>0</v>
      </c>
      <c r="M121" s="49">
        <v>0</v>
      </c>
      <c r="N121" s="49">
        <v>0</v>
      </c>
      <c r="O121" s="49">
        <v>0</v>
      </c>
      <c r="P121" s="49"/>
      <c r="Q121" s="49">
        <v>0</v>
      </c>
      <c r="R121" s="49"/>
      <c r="S121" s="49">
        <v>0</v>
      </c>
      <c r="T121" s="49"/>
      <c r="U121" s="49">
        <v>0</v>
      </c>
    </row>
    <row r="122" spans="1:21" ht="15" x14ac:dyDescent="0.25">
      <c r="A122" s="13">
        <v>232</v>
      </c>
      <c r="B122" s="137" t="s">
        <v>134</v>
      </c>
      <c r="C122" s="48">
        <v>0</v>
      </c>
      <c r="D122" s="128">
        <v>0</v>
      </c>
      <c r="E122" s="49">
        <v>0</v>
      </c>
      <c r="F122" s="49">
        <v>0</v>
      </c>
      <c r="G122" s="49">
        <v>0</v>
      </c>
      <c r="H122" s="49">
        <v>0</v>
      </c>
      <c r="I122" s="49">
        <v>0</v>
      </c>
      <c r="J122" s="49"/>
      <c r="K122" s="49">
        <v>0</v>
      </c>
      <c r="L122" s="49">
        <v>0</v>
      </c>
      <c r="M122" s="49">
        <v>0</v>
      </c>
      <c r="N122" s="49">
        <v>0</v>
      </c>
      <c r="O122" s="49">
        <v>0</v>
      </c>
      <c r="P122" s="49"/>
      <c r="Q122" s="49">
        <v>0</v>
      </c>
      <c r="R122" s="49"/>
      <c r="S122" s="49">
        <v>0</v>
      </c>
      <c r="T122" s="49"/>
      <c r="U122" s="49">
        <v>0</v>
      </c>
    </row>
    <row r="123" spans="1:21" ht="15" x14ac:dyDescent="0.25">
      <c r="A123" s="13">
        <v>233</v>
      </c>
      <c r="B123" s="137" t="s">
        <v>135</v>
      </c>
      <c r="C123" s="48">
        <v>8.0773385877553212E-5</v>
      </c>
      <c r="D123" s="128">
        <v>36256</v>
      </c>
      <c r="E123" s="49">
        <v>0</v>
      </c>
      <c r="F123" s="49">
        <v>0</v>
      </c>
      <c r="G123" s="49">
        <v>0</v>
      </c>
      <c r="H123" s="49">
        <v>3273</v>
      </c>
      <c r="I123" s="49">
        <v>3273</v>
      </c>
      <c r="J123" s="49"/>
      <c r="K123" s="49">
        <v>18435</v>
      </c>
      <c r="L123" s="49">
        <v>0</v>
      </c>
      <c r="M123" s="49">
        <v>34873</v>
      </c>
      <c r="N123" s="49">
        <v>17305</v>
      </c>
      <c r="O123" s="49">
        <v>70613</v>
      </c>
      <c r="P123" s="49"/>
      <c r="Q123" s="49">
        <v>-14402</v>
      </c>
      <c r="R123" s="49"/>
      <c r="S123" s="49">
        <v>-3023</v>
      </c>
      <c r="T123" s="49"/>
      <c r="U123" s="49">
        <v>-17425</v>
      </c>
    </row>
    <row r="124" spans="1:21" ht="15" x14ac:dyDescent="0.25">
      <c r="A124" s="13">
        <v>234</v>
      </c>
      <c r="B124" s="137" t="s">
        <v>136</v>
      </c>
      <c r="C124" s="48">
        <v>8.9084872304644202E-4</v>
      </c>
      <c r="D124" s="128">
        <v>399891</v>
      </c>
      <c r="E124" s="49">
        <v>0</v>
      </c>
      <c r="F124" s="49">
        <v>0</v>
      </c>
      <c r="G124" s="49">
        <v>0</v>
      </c>
      <c r="H124" s="49">
        <v>117880</v>
      </c>
      <c r="I124" s="49">
        <v>117880</v>
      </c>
      <c r="J124" s="49"/>
      <c r="K124" s="49">
        <v>203322</v>
      </c>
      <c r="L124" s="49">
        <v>0</v>
      </c>
      <c r="M124" s="49">
        <v>384615</v>
      </c>
      <c r="N124" s="49">
        <v>18298</v>
      </c>
      <c r="O124" s="49">
        <v>606235</v>
      </c>
      <c r="P124" s="49"/>
      <c r="Q124" s="49">
        <v>-158830</v>
      </c>
      <c r="R124" s="49"/>
      <c r="S124" s="49">
        <v>19033</v>
      </c>
      <c r="T124" s="49"/>
      <c r="U124" s="49">
        <v>-139797</v>
      </c>
    </row>
    <row r="125" spans="1:21" ht="15" x14ac:dyDescent="0.25">
      <c r="A125" s="13">
        <v>236</v>
      </c>
      <c r="B125" s="137" t="s">
        <v>137</v>
      </c>
      <c r="C125" s="48">
        <v>6.9660174951117593E-2</v>
      </c>
      <c r="D125" s="128">
        <v>31269910</v>
      </c>
      <c r="E125" s="49">
        <v>0</v>
      </c>
      <c r="F125" s="49">
        <v>0</v>
      </c>
      <c r="G125" s="49">
        <v>0</v>
      </c>
      <c r="H125" s="49">
        <v>4265496</v>
      </c>
      <c r="I125" s="49">
        <v>4265496</v>
      </c>
      <c r="J125" s="49"/>
      <c r="K125" s="49">
        <v>15898845</v>
      </c>
      <c r="L125" s="49">
        <v>0</v>
      </c>
      <c r="M125" s="49">
        <v>30075072</v>
      </c>
      <c r="N125" s="49">
        <v>0</v>
      </c>
      <c r="O125" s="49">
        <v>45973917</v>
      </c>
      <c r="P125" s="49"/>
      <c r="Q125" s="49">
        <v>-12419708</v>
      </c>
      <c r="R125" s="49"/>
      <c r="S125" s="49">
        <v>1466875</v>
      </c>
      <c r="T125" s="49"/>
      <c r="U125" s="49">
        <v>-10952833</v>
      </c>
    </row>
    <row r="126" spans="1:21" ht="15" x14ac:dyDescent="0.25">
      <c r="A126" s="13">
        <v>238</v>
      </c>
      <c r="B126" s="137" t="s">
        <v>138</v>
      </c>
      <c r="C126" s="48">
        <v>2.2673645919045306E-3</v>
      </c>
      <c r="D126" s="128">
        <v>1017802</v>
      </c>
      <c r="E126" s="49">
        <v>0</v>
      </c>
      <c r="F126" s="49">
        <v>0</v>
      </c>
      <c r="G126" s="49">
        <v>0</v>
      </c>
      <c r="H126" s="49">
        <v>271387</v>
      </c>
      <c r="I126" s="49">
        <v>271387</v>
      </c>
      <c r="J126" s="49"/>
      <c r="K126" s="49">
        <v>517491</v>
      </c>
      <c r="L126" s="49">
        <v>0</v>
      </c>
      <c r="M126" s="49">
        <v>978912</v>
      </c>
      <c r="N126" s="49">
        <v>13132</v>
      </c>
      <c r="O126" s="49">
        <v>1509535</v>
      </c>
      <c r="P126" s="49"/>
      <c r="Q126" s="49">
        <v>-404248</v>
      </c>
      <c r="R126" s="49"/>
      <c r="S126" s="49">
        <v>102296</v>
      </c>
      <c r="T126" s="49"/>
      <c r="U126" s="49">
        <v>-301952</v>
      </c>
    </row>
    <row r="127" spans="1:21" ht="15" x14ac:dyDescent="0.25">
      <c r="A127" s="13">
        <v>239</v>
      </c>
      <c r="B127" s="137" t="s">
        <v>139</v>
      </c>
      <c r="C127" s="48">
        <v>3.4291822987826101E-4</v>
      </c>
      <c r="D127" s="128">
        <v>153933</v>
      </c>
      <c r="E127" s="49">
        <v>0</v>
      </c>
      <c r="F127" s="49">
        <v>0</v>
      </c>
      <c r="G127" s="49">
        <v>0</v>
      </c>
      <c r="H127" s="49">
        <v>39906</v>
      </c>
      <c r="I127" s="49">
        <v>39906</v>
      </c>
      <c r="J127" s="49"/>
      <c r="K127" s="49">
        <v>78266</v>
      </c>
      <c r="L127" s="49">
        <v>0</v>
      </c>
      <c r="M127" s="49">
        <v>148051</v>
      </c>
      <c r="N127" s="49">
        <v>28246</v>
      </c>
      <c r="O127" s="49">
        <v>254563</v>
      </c>
      <c r="P127" s="49"/>
      <c r="Q127" s="49">
        <v>-61138</v>
      </c>
      <c r="R127" s="49"/>
      <c r="S127" s="49">
        <v>7301</v>
      </c>
      <c r="T127" s="49"/>
      <c r="U127" s="49">
        <v>-53837</v>
      </c>
    </row>
    <row r="128" spans="1:21" ht="15" x14ac:dyDescent="0.25">
      <c r="A128" s="13">
        <v>241</v>
      </c>
      <c r="B128" s="137" t="s">
        <v>140</v>
      </c>
      <c r="C128" s="48">
        <v>1.1454214324742734E-3</v>
      </c>
      <c r="D128" s="128">
        <v>514170</v>
      </c>
      <c r="E128" s="49">
        <v>0</v>
      </c>
      <c r="F128" s="49">
        <v>0</v>
      </c>
      <c r="G128" s="49">
        <v>0</v>
      </c>
      <c r="H128" s="49">
        <v>106422</v>
      </c>
      <c r="I128" s="49">
        <v>106422</v>
      </c>
      <c r="J128" s="49"/>
      <c r="K128" s="49">
        <v>261425</v>
      </c>
      <c r="L128" s="49">
        <v>0</v>
      </c>
      <c r="M128" s="49">
        <v>494524</v>
      </c>
      <c r="N128" s="49">
        <v>203969</v>
      </c>
      <c r="O128" s="49">
        <v>959918</v>
      </c>
      <c r="P128" s="49"/>
      <c r="Q128" s="49">
        <v>-204218</v>
      </c>
      <c r="R128" s="49"/>
      <c r="S128" s="49">
        <v>11902</v>
      </c>
      <c r="T128" s="49"/>
      <c r="U128" s="49">
        <v>-192316</v>
      </c>
    </row>
    <row r="129" spans="1:21" ht="15" x14ac:dyDescent="0.25">
      <c r="A129" s="13">
        <v>242</v>
      </c>
      <c r="B129" s="137" t="s">
        <v>141</v>
      </c>
      <c r="C129" s="48">
        <v>9.8545401583069476E-3</v>
      </c>
      <c r="D129" s="128">
        <v>4423622</v>
      </c>
      <c r="E129" s="49">
        <v>0</v>
      </c>
      <c r="F129" s="49">
        <v>0</v>
      </c>
      <c r="G129" s="49">
        <v>0</v>
      </c>
      <c r="H129" s="49">
        <v>528293</v>
      </c>
      <c r="I129" s="49">
        <v>528293</v>
      </c>
      <c r="J129" s="49"/>
      <c r="K129" s="49">
        <v>2249145</v>
      </c>
      <c r="L129" s="49">
        <v>0</v>
      </c>
      <c r="M129" s="49">
        <v>4254598</v>
      </c>
      <c r="N129" s="49">
        <v>47879</v>
      </c>
      <c r="O129" s="49">
        <v>6551622</v>
      </c>
      <c r="P129" s="49"/>
      <c r="Q129" s="49">
        <v>-1756966</v>
      </c>
      <c r="R129" s="49"/>
      <c r="S129" s="49">
        <v>197197</v>
      </c>
      <c r="T129" s="49"/>
      <c r="U129" s="49">
        <v>-1559769</v>
      </c>
    </row>
    <row r="130" spans="1:21" ht="15" x14ac:dyDescent="0.25">
      <c r="A130" s="13">
        <v>245</v>
      </c>
      <c r="B130" s="137" t="s">
        <v>142</v>
      </c>
      <c r="C130" s="48">
        <v>5.0122282439310842E-4</v>
      </c>
      <c r="D130" s="128">
        <v>224996</v>
      </c>
      <c r="E130" s="49">
        <v>0</v>
      </c>
      <c r="F130" s="49">
        <v>0</v>
      </c>
      <c r="G130" s="49">
        <v>0</v>
      </c>
      <c r="H130" s="49">
        <v>68459</v>
      </c>
      <c r="I130" s="49">
        <v>68459</v>
      </c>
      <c r="J130" s="49"/>
      <c r="K130" s="49">
        <v>114396</v>
      </c>
      <c r="L130" s="49">
        <v>0</v>
      </c>
      <c r="M130" s="49">
        <v>216398</v>
      </c>
      <c r="N130" s="49">
        <v>36121</v>
      </c>
      <c r="O130" s="49">
        <v>366915</v>
      </c>
      <c r="P130" s="49"/>
      <c r="Q130" s="49">
        <v>-89363</v>
      </c>
      <c r="R130" s="49"/>
      <c r="S130" s="49">
        <v>21973</v>
      </c>
      <c r="T130" s="49"/>
      <c r="U130" s="49">
        <v>-67390</v>
      </c>
    </row>
    <row r="131" spans="1:21" ht="15" x14ac:dyDescent="0.25">
      <c r="A131" s="13">
        <v>246</v>
      </c>
      <c r="B131" s="137" t="s">
        <v>143</v>
      </c>
      <c r="C131" s="48">
        <v>0</v>
      </c>
      <c r="D131" s="128">
        <v>0</v>
      </c>
      <c r="E131" s="49">
        <v>0</v>
      </c>
      <c r="F131" s="49">
        <v>0</v>
      </c>
      <c r="G131" s="49">
        <v>0</v>
      </c>
      <c r="H131" s="49">
        <v>0</v>
      </c>
      <c r="I131" s="49">
        <v>0</v>
      </c>
      <c r="J131" s="49"/>
      <c r="K131" s="49">
        <v>0</v>
      </c>
      <c r="L131" s="49">
        <v>0</v>
      </c>
      <c r="M131" s="49">
        <v>0</v>
      </c>
      <c r="N131" s="49">
        <v>198</v>
      </c>
      <c r="O131" s="49">
        <v>198</v>
      </c>
      <c r="P131" s="49"/>
      <c r="Q131" s="49">
        <v>0</v>
      </c>
      <c r="R131" s="49"/>
      <c r="S131" s="49">
        <v>-139</v>
      </c>
      <c r="T131" s="49"/>
      <c r="U131" s="49">
        <v>-139</v>
      </c>
    </row>
    <row r="132" spans="1:21" ht="15" x14ac:dyDescent="0.25">
      <c r="A132" s="13">
        <v>247</v>
      </c>
      <c r="B132" s="137" t="s">
        <v>144</v>
      </c>
      <c r="C132" s="48">
        <v>4.3463840817941961E-2</v>
      </c>
      <c r="D132" s="128">
        <v>19510581</v>
      </c>
      <c r="E132" s="49">
        <v>0</v>
      </c>
      <c r="F132" s="49">
        <v>0</v>
      </c>
      <c r="G132" s="49">
        <v>0</v>
      </c>
      <c r="H132" s="49">
        <v>4272541</v>
      </c>
      <c r="I132" s="49">
        <v>4272541</v>
      </c>
      <c r="J132" s="49"/>
      <c r="K132" s="49">
        <v>9919942</v>
      </c>
      <c r="L132" s="49">
        <v>0</v>
      </c>
      <c r="M132" s="49">
        <v>18765071</v>
      </c>
      <c r="N132" s="49">
        <v>74754</v>
      </c>
      <c r="O132" s="49">
        <v>28759767</v>
      </c>
      <c r="P132" s="49"/>
      <c r="Q132" s="49">
        <v>-7749165</v>
      </c>
      <c r="R132" s="49"/>
      <c r="S132" s="49">
        <v>1025386</v>
      </c>
      <c r="T132" s="49"/>
      <c r="U132" s="49">
        <v>-6723779</v>
      </c>
    </row>
    <row r="133" spans="1:21" ht="15" x14ac:dyDescent="0.25">
      <c r="A133" s="13">
        <v>261</v>
      </c>
      <c r="B133" s="137" t="s">
        <v>145</v>
      </c>
      <c r="C133" s="48">
        <v>2.3762975145698684E-3</v>
      </c>
      <c r="D133" s="128">
        <v>1066703</v>
      </c>
      <c r="E133" s="49">
        <v>0</v>
      </c>
      <c r="F133" s="49">
        <v>0</v>
      </c>
      <c r="G133" s="49">
        <v>0</v>
      </c>
      <c r="H133" s="49">
        <v>263600</v>
      </c>
      <c r="I133" s="49">
        <v>263600</v>
      </c>
      <c r="J133" s="49"/>
      <c r="K133" s="49">
        <v>542353</v>
      </c>
      <c r="L133" s="49">
        <v>0</v>
      </c>
      <c r="M133" s="49">
        <v>1025942</v>
      </c>
      <c r="N133" s="49">
        <v>316918</v>
      </c>
      <c r="O133" s="49">
        <v>1885213</v>
      </c>
      <c r="P133" s="49"/>
      <c r="Q133" s="49">
        <v>-423670</v>
      </c>
      <c r="R133" s="49"/>
      <c r="S133" s="49">
        <v>19779</v>
      </c>
      <c r="T133" s="49"/>
      <c r="U133" s="49">
        <v>-403891</v>
      </c>
    </row>
    <row r="134" spans="1:21" ht="15" x14ac:dyDescent="0.25">
      <c r="A134" s="13">
        <v>262</v>
      </c>
      <c r="B134" s="137" t="s">
        <v>146</v>
      </c>
      <c r="C134" s="48">
        <v>9.0706866702749411E-3</v>
      </c>
      <c r="D134" s="128">
        <v>4071760</v>
      </c>
      <c r="E134" s="49">
        <v>0</v>
      </c>
      <c r="F134" s="49">
        <v>0</v>
      </c>
      <c r="G134" s="49">
        <v>0</v>
      </c>
      <c r="H134" s="49">
        <v>683078</v>
      </c>
      <c r="I134" s="49">
        <v>683078</v>
      </c>
      <c r="J134" s="49"/>
      <c r="K134" s="49">
        <v>2070242</v>
      </c>
      <c r="L134" s="49">
        <v>0</v>
      </c>
      <c r="M134" s="49">
        <v>3916177</v>
      </c>
      <c r="N134" s="49">
        <v>650085</v>
      </c>
      <c r="O134" s="49">
        <v>6636504</v>
      </c>
      <c r="P134" s="49"/>
      <c r="Q134" s="49">
        <v>-1617213</v>
      </c>
      <c r="R134" s="49"/>
      <c r="S134" s="49">
        <v>-37112</v>
      </c>
      <c r="T134" s="49"/>
      <c r="U134" s="49">
        <v>-1654325</v>
      </c>
    </row>
    <row r="135" spans="1:21" ht="15" x14ac:dyDescent="0.25">
      <c r="A135" s="13">
        <v>263</v>
      </c>
      <c r="B135" s="137" t="s">
        <v>147</v>
      </c>
      <c r="C135" s="48">
        <v>1.8236696737499388E-4</v>
      </c>
      <c r="D135" s="128">
        <v>81864</v>
      </c>
      <c r="E135" s="49">
        <v>0</v>
      </c>
      <c r="F135" s="49">
        <v>0</v>
      </c>
      <c r="G135" s="49">
        <v>0</v>
      </c>
      <c r="H135" s="49">
        <v>18008</v>
      </c>
      <c r="I135" s="49">
        <v>18008</v>
      </c>
      <c r="J135" s="49"/>
      <c r="K135" s="49">
        <v>41622</v>
      </c>
      <c r="L135" s="49">
        <v>0</v>
      </c>
      <c r="M135" s="49">
        <v>78735</v>
      </c>
      <c r="N135" s="49">
        <v>57697</v>
      </c>
      <c r="O135" s="49">
        <v>178054</v>
      </c>
      <c r="P135" s="49"/>
      <c r="Q135" s="49">
        <v>-32514</v>
      </c>
      <c r="R135" s="49"/>
      <c r="S135" s="49">
        <v>-6024</v>
      </c>
      <c r="T135" s="49"/>
      <c r="U135" s="49">
        <v>-38538</v>
      </c>
    </row>
    <row r="136" spans="1:21" ht="15" x14ac:dyDescent="0.25">
      <c r="A136" s="13">
        <v>268</v>
      </c>
      <c r="B136" s="137" t="s">
        <v>148</v>
      </c>
      <c r="C136" s="48">
        <v>3.379050450650658E-3</v>
      </c>
      <c r="D136" s="128">
        <v>1516829</v>
      </c>
      <c r="E136" s="49">
        <v>0</v>
      </c>
      <c r="F136" s="49">
        <v>0</v>
      </c>
      <c r="G136" s="49">
        <v>0</v>
      </c>
      <c r="H136" s="49">
        <v>162000</v>
      </c>
      <c r="I136" s="49">
        <v>162000</v>
      </c>
      <c r="J136" s="49"/>
      <c r="K136" s="49">
        <v>771215</v>
      </c>
      <c r="L136" s="49">
        <v>0</v>
      </c>
      <c r="M136" s="49">
        <v>1458871</v>
      </c>
      <c r="N136" s="49">
        <v>78617</v>
      </c>
      <c r="O136" s="49">
        <v>2308703</v>
      </c>
      <c r="P136" s="49"/>
      <c r="Q136" s="49">
        <v>-602451</v>
      </c>
      <c r="R136" s="49"/>
      <c r="S136" s="49">
        <v>7795</v>
      </c>
      <c r="T136" s="49"/>
      <c r="U136" s="49">
        <v>-594656</v>
      </c>
    </row>
    <row r="137" spans="1:21" ht="15" x14ac:dyDescent="0.25">
      <c r="A137" s="13">
        <v>270</v>
      </c>
      <c r="B137" s="137" t="s">
        <v>149</v>
      </c>
      <c r="C137" s="48">
        <v>1.0080174531192155E-3</v>
      </c>
      <c r="D137" s="128">
        <v>452490</v>
      </c>
      <c r="E137" s="49">
        <v>0</v>
      </c>
      <c r="F137" s="49">
        <v>0</v>
      </c>
      <c r="G137" s="49">
        <v>0</v>
      </c>
      <c r="H137" s="49">
        <v>752182</v>
      </c>
      <c r="I137" s="49">
        <v>752182</v>
      </c>
      <c r="J137" s="49"/>
      <c r="K137" s="49">
        <v>230064</v>
      </c>
      <c r="L137" s="49">
        <v>0</v>
      </c>
      <c r="M137" s="49">
        <v>435201</v>
      </c>
      <c r="N137" s="49">
        <v>53100</v>
      </c>
      <c r="O137" s="49">
        <v>718365</v>
      </c>
      <c r="P137" s="49"/>
      <c r="Q137" s="49">
        <v>-179719</v>
      </c>
      <c r="R137" s="49"/>
      <c r="S137" s="49">
        <v>263103</v>
      </c>
      <c r="T137" s="49"/>
      <c r="U137" s="49">
        <v>83384</v>
      </c>
    </row>
    <row r="138" spans="1:21" ht="15" x14ac:dyDescent="0.25">
      <c r="A138" s="13">
        <v>275</v>
      </c>
      <c r="B138" s="137" t="s">
        <v>150</v>
      </c>
      <c r="C138" s="48">
        <v>1.3919115548812191E-3</v>
      </c>
      <c r="D138" s="128">
        <v>624813</v>
      </c>
      <c r="E138" s="49">
        <v>0</v>
      </c>
      <c r="F138" s="49">
        <v>0</v>
      </c>
      <c r="G138" s="49">
        <v>0</v>
      </c>
      <c r="H138" s="49">
        <v>9662</v>
      </c>
      <c r="I138" s="49">
        <v>9662</v>
      </c>
      <c r="J138" s="49"/>
      <c r="K138" s="49">
        <v>317682</v>
      </c>
      <c r="L138" s="49">
        <v>0</v>
      </c>
      <c r="M138" s="49">
        <v>600944</v>
      </c>
      <c r="N138" s="49">
        <v>85656</v>
      </c>
      <c r="O138" s="49">
        <v>1004282</v>
      </c>
      <c r="P138" s="49"/>
      <c r="Q138" s="49">
        <v>-248164</v>
      </c>
      <c r="R138" s="49"/>
      <c r="S138" s="49">
        <v>-35282</v>
      </c>
      <c r="T138" s="49"/>
      <c r="U138" s="49">
        <v>-283446</v>
      </c>
    </row>
    <row r="139" spans="1:21" ht="15" x14ac:dyDescent="0.25">
      <c r="A139" s="13">
        <v>276</v>
      </c>
      <c r="B139" s="137" t="s">
        <v>151</v>
      </c>
      <c r="C139" s="48">
        <v>1.7839085601794524E-3</v>
      </c>
      <c r="D139" s="128">
        <v>800783</v>
      </c>
      <c r="E139" s="49">
        <v>0</v>
      </c>
      <c r="F139" s="49">
        <v>0</v>
      </c>
      <c r="G139" s="49">
        <v>0</v>
      </c>
      <c r="H139" s="49">
        <v>15540</v>
      </c>
      <c r="I139" s="49">
        <v>15540</v>
      </c>
      <c r="J139" s="49"/>
      <c r="K139" s="49">
        <v>407149</v>
      </c>
      <c r="L139" s="49">
        <v>0</v>
      </c>
      <c r="M139" s="49">
        <v>770184</v>
      </c>
      <c r="N139" s="49">
        <v>356341</v>
      </c>
      <c r="O139" s="49">
        <v>1533674</v>
      </c>
      <c r="P139" s="49"/>
      <c r="Q139" s="49">
        <v>-318052</v>
      </c>
      <c r="R139" s="49"/>
      <c r="S139" s="49">
        <v>-127993</v>
      </c>
      <c r="T139" s="49"/>
      <c r="U139" s="49">
        <v>-446045</v>
      </c>
    </row>
    <row r="140" spans="1:21" ht="15" x14ac:dyDescent="0.25">
      <c r="A140" s="13">
        <v>277</v>
      </c>
      <c r="B140" s="137" t="s">
        <v>152</v>
      </c>
      <c r="C140" s="48">
        <v>7.2071907008011227E-4</v>
      </c>
      <c r="D140" s="128">
        <v>323525</v>
      </c>
      <c r="E140" s="49">
        <v>0</v>
      </c>
      <c r="F140" s="49">
        <v>0</v>
      </c>
      <c r="G140" s="49">
        <v>0</v>
      </c>
      <c r="H140" s="49">
        <v>10987</v>
      </c>
      <c r="I140" s="49">
        <v>10987</v>
      </c>
      <c r="J140" s="49"/>
      <c r="K140" s="49">
        <v>164493</v>
      </c>
      <c r="L140" s="49">
        <v>0</v>
      </c>
      <c r="M140" s="49">
        <v>311163</v>
      </c>
      <c r="N140" s="49">
        <v>41582</v>
      </c>
      <c r="O140" s="49">
        <v>517238</v>
      </c>
      <c r="P140" s="49"/>
      <c r="Q140" s="49">
        <v>-128497</v>
      </c>
      <c r="R140" s="49"/>
      <c r="S140" s="49">
        <v>-4267</v>
      </c>
      <c r="T140" s="49"/>
      <c r="U140" s="49">
        <v>-132764</v>
      </c>
    </row>
    <row r="141" spans="1:21" ht="15" x14ac:dyDescent="0.25">
      <c r="A141" s="13">
        <v>278</v>
      </c>
      <c r="B141" s="137" t="s">
        <v>153</v>
      </c>
      <c r="C141" s="48">
        <v>1.1919699552124874E-3</v>
      </c>
      <c r="D141" s="128">
        <v>535068</v>
      </c>
      <c r="E141" s="49">
        <v>0</v>
      </c>
      <c r="F141" s="49">
        <v>0</v>
      </c>
      <c r="G141" s="49">
        <v>0</v>
      </c>
      <c r="H141" s="49">
        <v>131015</v>
      </c>
      <c r="I141" s="49">
        <v>131015</v>
      </c>
      <c r="J141" s="49"/>
      <c r="K141" s="49">
        <v>272048</v>
      </c>
      <c r="L141" s="49">
        <v>0</v>
      </c>
      <c r="M141" s="49">
        <v>514621</v>
      </c>
      <c r="N141" s="49">
        <v>48697</v>
      </c>
      <c r="O141" s="49">
        <v>835366</v>
      </c>
      <c r="P141" s="49"/>
      <c r="Q141" s="49">
        <v>-212516</v>
      </c>
      <c r="R141" s="49"/>
      <c r="S141" s="49">
        <v>21819</v>
      </c>
      <c r="T141" s="49"/>
      <c r="U141" s="49">
        <v>-190697</v>
      </c>
    </row>
    <row r="142" spans="1:21" ht="15" x14ac:dyDescent="0.25">
      <c r="A142" s="13">
        <v>279</v>
      </c>
      <c r="B142" s="137" t="s">
        <v>154</v>
      </c>
      <c r="C142" s="48">
        <v>1.2367949602323808E-3</v>
      </c>
      <c r="D142" s="128">
        <v>555187</v>
      </c>
      <c r="E142" s="49">
        <v>0</v>
      </c>
      <c r="F142" s="49">
        <v>0</v>
      </c>
      <c r="G142" s="49">
        <v>0</v>
      </c>
      <c r="H142" s="49">
        <v>0</v>
      </c>
      <c r="I142" s="49">
        <v>0</v>
      </c>
      <c r="J142" s="49"/>
      <c r="K142" s="49">
        <v>282279</v>
      </c>
      <c r="L142" s="49">
        <v>0</v>
      </c>
      <c r="M142" s="49">
        <v>533974</v>
      </c>
      <c r="N142" s="49">
        <v>302056</v>
      </c>
      <c r="O142" s="49">
        <v>1118309</v>
      </c>
      <c r="P142" s="49"/>
      <c r="Q142" s="49">
        <v>-220508</v>
      </c>
      <c r="R142" s="49"/>
      <c r="S142" s="49">
        <v>-99915</v>
      </c>
      <c r="T142" s="49"/>
      <c r="U142" s="49">
        <v>-320423</v>
      </c>
    </row>
    <row r="143" spans="1:21" ht="15" x14ac:dyDescent="0.25">
      <c r="A143" s="13">
        <v>280</v>
      </c>
      <c r="B143" s="137" t="s">
        <v>155</v>
      </c>
      <c r="C143" s="48">
        <v>1.5615488709590543E-2</v>
      </c>
      <c r="D143" s="128">
        <v>7009672</v>
      </c>
      <c r="E143" s="49">
        <v>0</v>
      </c>
      <c r="F143" s="49">
        <v>0</v>
      </c>
      <c r="G143" s="49">
        <v>0</v>
      </c>
      <c r="H143" s="49">
        <v>0</v>
      </c>
      <c r="I143" s="49">
        <v>0</v>
      </c>
      <c r="J143" s="49"/>
      <c r="K143" s="49">
        <v>3563991</v>
      </c>
      <c r="L143" s="49">
        <v>0</v>
      </c>
      <c r="M143" s="49">
        <v>6741828</v>
      </c>
      <c r="N143" s="49">
        <v>1137779</v>
      </c>
      <c r="O143" s="49">
        <v>11443598</v>
      </c>
      <c r="P143" s="49"/>
      <c r="Q143" s="49">
        <v>-2784085</v>
      </c>
      <c r="R143" s="49"/>
      <c r="S143" s="49">
        <v>-510459</v>
      </c>
      <c r="T143" s="49"/>
      <c r="U143" s="49">
        <v>-3294544</v>
      </c>
    </row>
    <row r="144" spans="1:21" ht="15" x14ac:dyDescent="0.25">
      <c r="A144" s="13">
        <v>282</v>
      </c>
      <c r="B144" s="137" t="s">
        <v>156</v>
      </c>
      <c r="C144" s="48">
        <v>2.1691079980522862E-3</v>
      </c>
      <c r="D144" s="128">
        <v>973699</v>
      </c>
      <c r="E144" s="49">
        <v>0</v>
      </c>
      <c r="F144" s="49">
        <v>0</v>
      </c>
      <c r="G144" s="49">
        <v>0</v>
      </c>
      <c r="H144" s="49">
        <v>144756</v>
      </c>
      <c r="I144" s="49">
        <v>144756</v>
      </c>
      <c r="J144" s="49"/>
      <c r="K144" s="49">
        <v>495065</v>
      </c>
      <c r="L144" s="49">
        <v>0</v>
      </c>
      <c r="M144" s="49">
        <v>936490</v>
      </c>
      <c r="N144" s="49">
        <v>35881</v>
      </c>
      <c r="O144" s="49">
        <v>1467436</v>
      </c>
      <c r="P144" s="49"/>
      <c r="Q144" s="49">
        <v>-386730</v>
      </c>
      <c r="R144" s="49"/>
      <c r="S144" s="49">
        <v>56095</v>
      </c>
      <c r="T144" s="49"/>
      <c r="U144" s="49">
        <v>-330635</v>
      </c>
    </row>
    <row r="145" spans="1:21" ht="15" x14ac:dyDescent="0.25">
      <c r="A145" s="13">
        <v>283</v>
      </c>
      <c r="B145" s="137" t="s">
        <v>157</v>
      </c>
      <c r="C145" s="48">
        <v>4.0392593193440997E-3</v>
      </c>
      <c r="D145" s="128">
        <v>1813191</v>
      </c>
      <c r="E145" s="49">
        <v>0</v>
      </c>
      <c r="F145" s="49">
        <v>0</v>
      </c>
      <c r="G145" s="49">
        <v>0</v>
      </c>
      <c r="H145" s="49">
        <v>0</v>
      </c>
      <c r="I145" s="49">
        <v>0</v>
      </c>
      <c r="J145" s="49"/>
      <c r="K145" s="49">
        <v>921898</v>
      </c>
      <c r="L145" s="49">
        <v>0</v>
      </c>
      <c r="M145" s="49">
        <v>1743909</v>
      </c>
      <c r="N145" s="49">
        <v>729526</v>
      </c>
      <c r="O145" s="49">
        <v>3395333</v>
      </c>
      <c r="P145" s="49"/>
      <c r="Q145" s="49">
        <v>-720159</v>
      </c>
      <c r="R145" s="49"/>
      <c r="S145" s="49">
        <v>-267944</v>
      </c>
      <c r="T145" s="49"/>
      <c r="U145" s="49">
        <v>-988103</v>
      </c>
    </row>
    <row r="146" spans="1:21" ht="15" x14ac:dyDescent="0.25">
      <c r="A146" s="13">
        <v>284</v>
      </c>
      <c r="B146" s="137" t="s">
        <v>158</v>
      </c>
      <c r="C146" s="48">
        <v>5.1853926763768734E-4</v>
      </c>
      <c r="D146" s="128">
        <v>232766</v>
      </c>
      <c r="E146" s="49">
        <v>0</v>
      </c>
      <c r="F146" s="49">
        <v>0</v>
      </c>
      <c r="G146" s="49">
        <v>0</v>
      </c>
      <c r="H146" s="49">
        <v>8200</v>
      </c>
      <c r="I146" s="49">
        <v>8200</v>
      </c>
      <c r="J146" s="49"/>
      <c r="K146" s="49">
        <v>118348</v>
      </c>
      <c r="L146" s="49">
        <v>0</v>
      </c>
      <c r="M146" s="49">
        <v>223874</v>
      </c>
      <c r="N146" s="49">
        <v>91269</v>
      </c>
      <c r="O146" s="49">
        <v>433491</v>
      </c>
      <c r="P146" s="49"/>
      <c r="Q146" s="49">
        <v>-92451</v>
      </c>
      <c r="R146" s="49"/>
      <c r="S146" s="49">
        <v>-22958</v>
      </c>
      <c r="T146" s="49"/>
      <c r="U146" s="49">
        <v>-115409</v>
      </c>
    </row>
    <row r="147" spans="1:21" ht="15" x14ac:dyDescent="0.25">
      <c r="A147" s="13">
        <v>285</v>
      </c>
      <c r="B147" s="137" t="s">
        <v>159</v>
      </c>
      <c r="C147" s="48">
        <v>2.1495279563898346E-3</v>
      </c>
      <c r="D147" s="128">
        <v>964904</v>
      </c>
      <c r="E147" s="49">
        <v>0</v>
      </c>
      <c r="F147" s="49">
        <v>0</v>
      </c>
      <c r="G147" s="49">
        <v>0</v>
      </c>
      <c r="H147" s="49">
        <v>211213</v>
      </c>
      <c r="I147" s="49">
        <v>211213</v>
      </c>
      <c r="J147" s="49"/>
      <c r="K147" s="49">
        <v>490596</v>
      </c>
      <c r="L147" s="49">
        <v>0</v>
      </c>
      <c r="M147" s="49">
        <v>928037</v>
      </c>
      <c r="N147" s="49">
        <v>22751</v>
      </c>
      <c r="O147" s="49">
        <v>1441384</v>
      </c>
      <c r="P147" s="49"/>
      <c r="Q147" s="49">
        <v>-383239</v>
      </c>
      <c r="R147" s="49"/>
      <c r="S147" s="49">
        <v>55154</v>
      </c>
      <c r="T147" s="49"/>
      <c r="U147" s="49">
        <v>-328085</v>
      </c>
    </row>
    <row r="148" spans="1:21" ht="15" x14ac:dyDescent="0.25">
      <c r="A148" s="13">
        <v>286</v>
      </c>
      <c r="B148" s="137" t="s">
        <v>160</v>
      </c>
      <c r="C148" s="48">
        <v>2.6468542424443239E-3</v>
      </c>
      <c r="D148" s="128">
        <v>1188152</v>
      </c>
      <c r="E148" s="49">
        <v>0</v>
      </c>
      <c r="F148" s="49">
        <v>0</v>
      </c>
      <c r="G148" s="49">
        <v>0</v>
      </c>
      <c r="H148" s="49">
        <v>0</v>
      </c>
      <c r="I148" s="49">
        <v>0</v>
      </c>
      <c r="J148" s="49"/>
      <c r="K148" s="49">
        <v>604103</v>
      </c>
      <c r="L148" s="49">
        <v>0</v>
      </c>
      <c r="M148" s="49">
        <v>1142752</v>
      </c>
      <c r="N148" s="49">
        <v>190122</v>
      </c>
      <c r="O148" s="49">
        <v>1936977</v>
      </c>
      <c r="P148" s="49"/>
      <c r="Q148" s="49">
        <v>-471907</v>
      </c>
      <c r="R148" s="49"/>
      <c r="S148" s="49">
        <v>-74819</v>
      </c>
      <c r="T148" s="49"/>
      <c r="U148" s="49">
        <v>-546726</v>
      </c>
    </row>
    <row r="149" spans="1:21" ht="15" x14ac:dyDescent="0.25">
      <c r="A149" s="13">
        <v>287</v>
      </c>
      <c r="B149" s="137" t="s">
        <v>161</v>
      </c>
      <c r="C149" s="48">
        <v>6.8041279668123761E-4</v>
      </c>
      <c r="D149" s="128">
        <v>305432</v>
      </c>
      <c r="E149" s="49">
        <v>0</v>
      </c>
      <c r="F149" s="49">
        <v>0</v>
      </c>
      <c r="G149" s="49">
        <v>0</v>
      </c>
      <c r="H149" s="49">
        <v>4782</v>
      </c>
      <c r="I149" s="49">
        <v>4782</v>
      </c>
      <c r="J149" s="49"/>
      <c r="K149" s="49">
        <v>155294</v>
      </c>
      <c r="L149" s="49">
        <v>0</v>
      </c>
      <c r="M149" s="49">
        <v>293761</v>
      </c>
      <c r="N149" s="49">
        <v>141343</v>
      </c>
      <c r="O149" s="49">
        <v>590398</v>
      </c>
      <c r="P149" s="49"/>
      <c r="Q149" s="49">
        <v>-121311</v>
      </c>
      <c r="R149" s="49"/>
      <c r="S149" s="49">
        <v>-32781</v>
      </c>
      <c r="T149" s="49"/>
      <c r="U149" s="49">
        <v>-154092</v>
      </c>
    </row>
    <row r="150" spans="1:21" ht="15" x14ac:dyDescent="0.25">
      <c r="A150" s="13">
        <v>288</v>
      </c>
      <c r="B150" s="137" t="s">
        <v>162</v>
      </c>
      <c r="C150" s="48">
        <v>1.0564689561279521E-3</v>
      </c>
      <c r="D150" s="128">
        <v>474240</v>
      </c>
      <c r="E150" s="49">
        <v>0</v>
      </c>
      <c r="F150" s="49">
        <v>0</v>
      </c>
      <c r="G150" s="49">
        <v>0</v>
      </c>
      <c r="H150" s="49">
        <v>21825</v>
      </c>
      <c r="I150" s="49">
        <v>21825</v>
      </c>
      <c r="J150" s="49"/>
      <c r="K150" s="49">
        <v>241123</v>
      </c>
      <c r="L150" s="49">
        <v>0</v>
      </c>
      <c r="M150" s="49">
        <v>456120</v>
      </c>
      <c r="N150" s="49">
        <v>334040</v>
      </c>
      <c r="O150" s="49">
        <v>1031283</v>
      </c>
      <c r="P150" s="49"/>
      <c r="Q150" s="49">
        <v>-188359</v>
      </c>
      <c r="R150" s="49"/>
      <c r="S150" s="49">
        <v>-64390</v>
      </c>
      <c r="T150" s="49"/>
      <c r="U150" s="49">
        <v>-252749</v>
      </c>
    </row>
    <row r="151" spans="1:21" ht="15" x14ac:dyDescent="0.25">
      <c r="A151" s="13">
        <v>290</v>
      </c>
      <c r="B151" s="137" t="s">
        <v>163</v>
      </c>
      <c r="C151" s="48">
        <v>3.0543959215448739E-3</v>
      </c>
      <c r="D151" s="128">
        <v>1371095</v>
      </c>
      <c r="E151" s="49">
        <v>0</v>
      </c>
      <c r="F151" s="49">
        <v>0</v>
      </c>
      <c r="G151" s="49">
        <v>0</v>
      </c>
      <c r="H151" s="49">
        <v>100610</v>
      </c>
      <c r="I151" s="49">
        <v>100610</v>
      </c>
      <c r="J151" s="49"/>
      <c r="K151" s="49">
        <v>697118</v>
      </c>
      <c r="L151" s="49">
        <v>0</v>
      </c>
      <c r="M151" s="49">
        <v>1318704</v>
      </c>
      <c r="N151" s="49">
        <v>141424</v>
      </c>
      <c r="O151" s="49">
        <v>2157246</v>
      </c>
      <c r="P151" s="49"/>
      <c r="Q151" s="49">
        <v>-544568</v>
      </c>
      <c r="R151" s="49"/>
      <c r="S151" s="49">
        <v>-43741</v>
      </c>
      <c r="T151" s="49"/>
      <c r="U151" s="49">
        <v>-588309</v>
      </c>
    </row>
    <row r="152" spans="1:21" ht="15" x14ac:dyDescent="0.25">
      <c r="A152" s="13">
        <v>291</v>
      </c>
      <c r="B152" s="137" t="s">
        <v>164</v>
      </c>
      <c r="C152" s="48">
        <v>2.053814313041438E-3</v>
      </c>
      <c r="D152" s="128">
        <v>921939</v>
      </c>
      <c r="E152" s="49">
        <v>0</v>
      </c>
      <c r="F152" s="49">
        <v>0</v>
      </c>
      <c r="G152" s="49">
        <v>0</v>
      </c>
      <c r="H152" s="49">
        <v>91534</v>
      </c>
      <c r="I152" s="49">
        <v>91534</v>
      </c>
      <c r="J152" s="49"/>
      <c r="K152" s="49">
        <v>468751</v>
      </c>
      <c r="L152" s="49">
        <v>0</v>
      </c>
      <c r="M152" s="49">
        <v>886713</v>
      </c>
      <c r="N152" s="49">
        <v>101400</v>
      </c>
      <c r="O152" s="49">
        <v>1456864</v>
      </c>
      <c r="P152" s="49"/>
      <c r="Q152" s="49">
        <v>-366175</v>
      </c>
      <c r="R152" s="49"/>
      <c r="S152" s="49">
        <v>-23577</v>
      </c>
      <c r="T152" s="49"/>
      <c r="U152" s="49">
        <v>-389752</v>
      </c>
    </row>
    <row r="153" spans="1:21" ht="15" x14ac:dyDescent="0.25">
      <c r="A153" s="13">
        <v>292</v>
      </c>
      <c r="B153" s="137" t="s">
        <v>165</v>
      </c>
      <c r="C153" s="48">
        <v>1.6128942922742006E-3</v>
      </c>
      <c r="D153" s="128">
        <v>724017</v>
      </c>
      <c r="E153" s="49">
        <v>0</v>
      </c>
      <c r="F153" s="49">
        <v>0</v>
      </c>
      <c r="G153" s="49">
        <v>0</v>
      </c>
      <c r="H153" s="49">
        <v>64468</v>
      </c>
      <c r="I153" s="49">
        <v>64468</v>
      </c>
      <c r="J153" s="49"/>
      <c r="K153" s="49">
        <v>368118</v>
      </c>
      <c r="L153" s="49">
        <v>0</v>
      </c>
      <c r="M153" s="49">
        <v>696351</v>
      </c>
      <c r="N153" s="49">
        <v>43030</v>
      </c>
      <c r="O153" s="49">
        <v>1107499</v>
      </c>
      <c r="P153" s="49"/>
      <c r="Q153" s="49">
        <v>-287562</v>
      </c>
      <c r="R153" s="49"/>
      <c r="S153" s="49">
        <v>-4057</v>
      </c>
      <c r="T153" s="49"/>
      <c r="U153" s="49">
        <v>-291619</v>
      </c>
    </row>
    <row r="154" spans="1:21" ht="15" x14ac:dyDescent="0.25">
      <c r="A154" s="13">
        <v>293</v>
      </c>
      <c r="B154" s="137" t="s">
        <v>166</v>
      </c>
      <c r="C154" s="48">
        <v>2.7516417494580819E-3</v>
      </c>
      <c r="D154" s="128">
        <v>1235190</v>
      </c>
      <c r="E154" s="49">
        <v>0</v>
      </c>
      <c r="F154" s="49">
        <v>0</v>
      </c>
      <c r="G154" s="49">
        <v>0</v>
      </c>
      <c r="H154" s="49">
        <v>41619</v>
      </c>
      <c r="I154" s="49">
        <v>41619</v>
      </c>
      <c r="J154" s="49"/>
      <c r="K154" s="49">
        <v>628019</v>
      </c>
      <c r="L154" s="49">
        <v>0</v>
      </c>
      <c r="M154" s="49">
        <v>1187993</v>
      </c>
      <c r="N154" s="49">
        <v>1289841</v>
      </c>
      <c r="O154" s="49">
        <v>3105853</v>
      </c>
      <c r="P154" s="49"/>
      <c r="Q154" s="49">
        <v>-490590</v>
      </c>
      <c r="R154" s="49"/>
      <c r="S154" s="49">
        <v>-291373</v>
      </c>
      <c r="T154" s="49"/>
      <c r="U154" s="49">
        <v>-781963</v>
      </c>
    </row>
    <row r="155" spans="1:21" ht="15" x14ac:dyDescent="0.25">
      <c r="A155" s="13">
        <v>294</v>
      </c>
      <c r="B155" s="137" t="s">
        <v>167</v>
      </c>
      <c r="C155" s="48">
        <v>1.6743678350967504E-3</v>
      </c>
      <c r="D155" s="128">
        <v>751610</v>
      </c>
      <c r="E155" s="49">
        <v>0</v>
      </c>
      <c r="F155" s="49">
        <v>0</v>
      </c>
      <c r="G155" s="49">
        <v>0</v>
      </c>
      <c r="H155" s="49">
        <v>266848</v>
      </c>
      <c r="I155" s="49">
        <v>266848</v>
      </c>
      <c r="J155" s="49"/>
      <c r="K155" s="49">
        <v>382148</v>
      </c>
      <c r="L155" s="49">
        <v>0</v>
      </c>
      <c r="M155" s="49">
        <v>722891</v>
      </c>
      <c r="N155" s="49">
        <v>65253</v>
      </c>
      <c r="O155" s="49">
        <v>1170292</v>
      </c>
      <c r="P155" s="49"/>
      <c r="Q155" s="49">
        <v>-298523</v>
      </c>
      <c r="R155" s="49"/>
      <c r="S155" s="49">
        <v>40632</v>
      </c>
      <c r="T155" s="49"/>
      <c r="U155" s="49">
        <v>-257891</v>
      </c>
    </row>
    <row r="156" spans="1:21" ht="15" x14ac:dyDescent="0.25">
      <c r="A156" s="13">
        <v>295</v>
      </c>
      <c r="B156" s="137" t="s">
        <v>168</v>
      </c>
      <c r="C156" s="48">
        <v>7.9855155570952348E-3</v>
      </c>
      <c r="D156" s="128">
        <v>3584638</v>
      </c>
      <c r="E156" s="49">
        <v>0</v>
      </c>
      <c r="F156" s="49">
        <v>0</v>
      </c>
      <c r="G156" s="49">
        <v>0</v>
      </c>
      <c r="H156" s="49">
        <v>0</v>
      </c>
      <c r="I156" s="49">
        <v>0</v>
      </c>
      <c r="J156" s="49"/>
      <c r="K156" s="49">
        <v>1822569</v>
      </c>
      <c r="L156" s="49">
        <v>0</v>
      </c>
      <c r="M156" s="49">
        <v>3447665</v>
      </c>
      <c r="N156" s="49">
        <v>1862247</v>
      </c>
      <c r="O156" s="49">
        <v>7132481</v>
      </c>
      <c r="P156" s="49"/>
      <c r="Q156" s="49">
        <v>-1423737</v>
      </c>
      <c r="R156" s="49"/>
      <c r="S156" s="49">
        <v>-584776</v>
      </c>
      <c r="T156" s="49"/>
      <c r="U156" s="49">
        <v>-2008513</v>
      </c>
    </row>
    <row r="157" spans="1:21" ht="15" x14ac:dyDescent="0.25">
      <c r="A157" s="13">
        <v>296</v>
      </c>
      <c r="B157" s="137" t="s">
        <v>169</v>
      </c>
      <c r="C157" s="48">
        <v>1.2706050278501204E-3</v>
      </c>
      <c r="D157" s="128">
        <v>570365</v>
      </c>
      <c r="E157" s="49">
        <v>0</v>
      </c>
      <c r="F157" s="49">
        <v>0</v>
      </c>
      <c r="G157" s="49">
        <v>0</v>
      </c>
      <c r="H157" s="49">
        <v>24790</v>
      </c>
      <c r="I157" s="49">
        <v>24790</v>
      </c>
      <c r="J157" s="49"/>
      <c r="K157" s="49">
        <v>289996</v>
      </c>
      <c r="L157" s="49">
        <v>0</v>
      </c>
      <c r="M157" s="49">
        <v>548571</v>
      </c>
      <c r="N157" s="49">
        <v>131610</v>
      </c>
      <c r="O157" s="49">
        <v>970177</v>
      </c>
      <c r="P157" s="49"/>
      <c r="Q157" s="49">
        <v>-226536</v>
      </c>
      <c r="R157" s="49"/>
      <c r="S157" s="49">
        <v>-11705</v>
      </c>
      <c r="T157" s="49"/>
      <c r="U157" s="49">
        <v>-238241</v>
      </c>
    </row>
    <row r="158" spans="1:21" ht="15" x14ac:dyDescent="0.25">
      <c r="A158" s="13">
        <v>297</v>
      </c>
      <c r="B158" s="137" t="s">
        <v>170</v>
      </c>
      <c r="C158" s="48">
        <v>2.4790101974541557E-3</v>
      </c>
      <c r="D158" s="128">
        <v>1112810</v>
      </c>
      <c r="E158" s="49">
        <v>0</v>
      </c>
      <c r="F158" s="49">
        <v>0</v>
      </c>
      <c r="G158" s="49">
        <v>0</v>
      </c>
      <c r="H158" s="49">
        <v>178263</v>
      </c>
      <c r="I158" s="49">
        <v>178263</v>
      </c>
      <c r="J158" s="49"/>
      <c r="K158" s="49">
        <v>565795</v>
      </c>
      <c r="L158" s="49">
        <v>0</v>
      </c>
      <c r="M158" s="49">
        <v>1070287</v>
      </c>
      <c r="N158" s="49">
        <v>48959</v>
      </c>
      <c r="O158" s="49">
        <v>1685041</v>
      </c>
      <c r="P158" s="49"/>
      <c r="Q158" s="49">
        <v>-441982</v>
      </c>
      <c r="R158" s="49"/>
      <c r="S158" s="49">
        <v>32837</v>
      </c>
      <c r="T158" s="49"/>
      <c r="U158" s="49">
        <v>-409145</v>
      </c>
    </row>
    <row r="159" spans="1:21" ht="15" x14ac:dyDescent="0.25">
      <c r="A159" s="13">
        <v>298</v>
      </c>
      <c r="B159" s="137" t="s">
        <v>171</v>
      </c>
      <c r="C159" s="48">
        <v>2.598052279545909E-3</v>
      </c>
      <c r="D159" s="128">
        <v>1166246</v>
      </c>
      <c r="E159" s="49">
        <v>0</v>
      </c>
      <c r="F159" s="49">
        <v>0</v>
      </c>
      <c r="G159" s="49">
        <v>0</v>
      </c>
      <c r="H159" s="49">
        <v>146335</v>
      </c>
      <c r="I159" s="49">
        <v>146335</v>
      </c>
      <c r="J159" s="49"/>
      <c r="K159" s="49">
        <v>592965</v>
      </c>
      <c r="L159" s="49">
        <v>0</v>
      </c>
      <c r="M159" s="49">
        <v>1121683</v>
      </c>
      <c r="N159" s="49">
        <v>117144</v>
      </c>
      <c r="O159" s="49">
        <v>1831792</v>
      </c>
      <c r="P159" s="49"/>
      <c r="Q159" s="49">
        <v>-463207</v>
      </c>
      <c r="R159" s="49"/>
      <c r="S159" s="49">
        <v>-16927</v>
      </c>
      <c r="T159" s="49"/>
      <c r="U159" s="49">
        <v>-480134</v>
      </c>
    </row>
    <row r="160" spans="1:21" ht="15" x14ac:dyDescent="0.25">
      <c r="A160" s="13">
        <v>299</v>
      </c>
      <c r="B160" s="137" t="s">
        <v>172</v>
      </c>
      <c r="C160" s="48">
        <v>1.5343667278635944E-3</v>
      </c>
      <c r="D160" s="128">
        <v>688767</v>
      </c>
      <c r="E160" s="49">
        <v>0</v>
      </c>
      <c r="F160" s="49">
        <v>0</v>
      </c>
      <c r="G160" s="49">
        <v>0</v>
      </c>
      <c r="H160" s="49">
        <v>110938</v>
      </c>
      <c r="I160" s="49">
        <v>110938</v>
      </c>
      <c r="J160" s="49"/>
      <c r="K160" s="49">
        <v>350195</v>
      </c>
      <c r="L160" s="49">
        <v>0</v>
      </c>
      <c r="M160" s="49">
        <v>662447</v>
      </c>
      <c r="N160" s="49">
        <v>27396</v>
      </c>
      <c r="O160" s="49">
        <v>1040038</v>
      </c>
      <c r="P160" s="49"/>
      <c r="Q160" s="49">
        <v>-273562</v>
      </c>
      <c r="R160" s="49"/>
      <c r="S160" s="49">
        <v>20174</v>
      </c>
      <c r="T160" s="49"/>
      <c r="U160" s="49">
        <v>-253388</v>
      </c>
    </row>
    <row r="161" spans="1:21" ht="15" x14ac:dyDescent="0.25">
      <c r="A161" s="13">
        <v>301</v>
      </c>
      <c r="B161" s="137" t="s">
        <v>173</v>
      </c>
      <c r="C161" s="48">
        <v>4.9967005005582205E-3</v>
      </c>
      <c r="D161" s="128">
        <v>2242977</v>
      </c>
      <c r="E161" s="49">
        <v>0</v>
      </c>
      <c r="F161" s="49">
        <v>0</v>
      </c>
      <c r="G161" s="49">
        <v>0</v>
      </c>
      <c r="H161" s="49">
        <v>55674</v>
      </c>
      <c r="I161" s="49">
        <v>55674</v>
      </c>
      <c r="J161" s="49"/>
      <c r="K161" s="49">
        <v>1140419</v>
      </c>
      <c r="L161" s="49">
        <v>0</v>
      </c>
      <c r="M161" s="49">
        <v>2157275</v>
      </c>
      <c r="N161" s="49">
        <v>31714</v>
      </c>
      <c r="O161" s="49">
        <v>3329408</v>
      </c>
      <c r="P161" s="49"/>
      <c r="Q161" s="49">
        <v>-890861</v>
      </c>
      <c r="R161" s="49"/>
      <c r="S161" s="49">
        <v>-2612</v>
      </c>
      <c r="T161" s="49"/>
      <c r="U161" s="49">
        <v>-893473</v>
      </c>
    </row>
    <row r="162" spans="1:21" ht="15" x14ac:dyDescent="0.25">
      <c r="A162" s="13">
        <v>305</v>
      </c>
      <c r="B162" s="137" t="s">
        <v>174</v>
      </c>
      <c r="C162" s="48">
        <v>0</v>
      </c>
      <c r="D162" s="128">
        <v>0</v>
      </c>
      <c r="E162" s="49">
        <v>0</v>
      </c>
      <c r="F162" s="49">
        <v>0</v>
      </c>
      <c r="G162" s="49">
        <v>0</v>
      </c>
      <c r="H162" s="49">
        <v>0</v>
      </c>
      <c r="I162" s="49">
        <v>0</v>
      </c>
      <c r="J162" s="49"/>
      <c r="K162" s="49">
        <v>0</v>
      </c>
      <c r="L162" s="49">
        <v>0</v>
      </c>
      <c r="M162" s="49">
        <v>0</v>
      </c>
      <c r="N162" s="49">
        <v>0</v>
      </c>
      <c r="O162" s="49">
        <v>0</v>
      </c>
      <c r="P162" s="49"/>
      <c r="Q162" s="49">
        <v>0</v>
      </c>
      <c r="R162" s="49"/>
      <c r="S162" s="49">
        <v>0</v>
      </c>
      <c r="T162" s="49"/>
      <c r="U162" s="49">
        <v>0</v>
      </c>
    </row>
    <row r="163" spans="1:21" ht="15" x14ac:dyDescent="0.25">
      <c r="A163" s="13">
        <v>310</v>
      </c>
      <c r="B163" s="137" t="s">
        <v>175</v>
      </c>
      <c r="C163" s="48">
        <v>1.4836939525106178E-3</v>
      </c>
      <c r="D163" s="128">
        <v>666017</v>
      </c>
      <c r="E163" s="49">
        <v>0</v>
      </c>
      <c r="F163" s="49">
        <v>0</v>
      </c>
      <c r="G163" s="49">
        <v>0</v>
      </c>
      <c r="H163" s="49">
        <v>362264</v>
      </c>
      <c r="I163" s="49">
        <v>362264</v>
      </c>
      <c r="J163" s="49"/>
      <c r="K163" s="49">
        <v>338630</v>
      </c>
      <c r="L163" s="49">
        <v>0</v>
      </c>
      <c r="M163" s="49">
        <v>640570</v>
      </c>
      <c r="N163" s="49">
        <v>58642</v>
      </c>
      <c r="O163" s="49">
        <v>1037842</v>
      </c>
      <c r="P163" s="49"/>
      <c r="Q163" s="49">
        <v>-264527</v>
      </c>
      <c r="R163" s="49"/>
      <c r="S163" s="49">
        <v>85514</v>
      </c>
      <c r="T163" s="49"/>
      <c r="U163" s="49">
        <v>-179013</v>
      </c>
    </row>
    <row r="164" spans="1:21" ht="15" x14ac:dyDescent="0.25">
      <c r="A164" s="13">
        <v>311</v>
      </c>
      <c r="B164" s="137" t="s">
        <v>176</v>
      </c>
      <c r="C164" s="48">
        <v>0</v>
      </c>
      <c r="D164" s="128">
        <v>0</v>
      </c>
      <c r="E164" s="49">
        <v>0</v>
      </c>
      <c r="F164" s="49">
        <v>0</v>
      </c>
      <c r="G164" s="49">
        <v>0</v>
      </c>
      <c r="H164" s="49">
        <v>0</v>
      </c>
      <c r="I164" s="49">
        <v>0</v>
      </c>
      <c r="J164" s="49"/>
      <c r="K164" s="49">
        <v>0</v>
      </c>
      <c r="L164" s="49">
        <v>0</v>
      </c>
      <c r="M164" s="49">
        <v>0</v>
      </c>
      <c r="N164" s="49">
        <v>0</v>
      </c>
      <c r="O164" s="49">
        <v>0</v>
      </c>
      <c r="P164" s="49"/>
      <c r="Q164" s="49">
        <v>0</v>
      </c>
      <c r="R164" s="49"/>
      <c r="S164" s="49">
        <v>0</v>
      </c>
      <c r="T164" s="49"/>
      <c r="U164" s="49">
        <v>0</v>
      </c>
    </row>
    <row r="165" spans="1:21" ht="15" x14ac:dyDescent="0.25">
      <c r="A165" s="13">
        <v>319</v>
      </c>
      <c r="B165" s="137" t="s">
        <v>177</v>
      </c>
      <c r="C165" s="48">
        <v>0</v>
      </c>
      <c r="D165" s="128">
        <v>0</v>
      </c>
      <c r="E165" s="49">
        <v>0</v>
      </c>
      <c r="F165" s="49">
        <v>0</v>
      </c>
      <c r="G165" s="49">
        <v>0</v>
      </c>
      <c r="H165" s="49">
        <v>0</v>
      </c>
      <c r="I165" s="49">
        <v>0</v>
      </c>
      <c r="J165" s="49"/>
      <c r="K165" s="49">
        <v>0</v>
      </c>
      <c r="L165" s="49">
        <v>0</v>
      </c>
      <c r="M165" s="49">
        <v>0</v>
      </c>
      <c r="N165" s="49">
        <v>0</v>
      </c>
      <c r="O165" s="49">
        <v>0</v>
      </c>
      <c r="P165" s="49"/>
      <c r="Q165" s="49">
        <v>0</v>
      </c>
      <c r="R165" s="49"/>
      <c r="S165" s="49">
        <v>0</v>
      </c>
      <c r="T165" s="49"/>
      <c r="U165" s="49">
        <v>0</v>
      </c>
    </row>
    <row r="166" spans="1:21" ht="15" x14ac:dyDescent="0.25">
      <c r="A166" s="13">
        <v>320</v>
      </c>
      <c r="B166" s="137" t="s">
        <v>178</v>
      </c>
      <c r="C166" s="48">
        <v>8.4121208997599186E-4</v>
      </c>
      <c r="D166" s="128">
        <v>377614</v>
      </c>
      <c r="E166" s="49">
        <v>0</v>
      </c>
      <c r="F166" s="49">
        <v>0</v>
      </c>
      <c r="G166" s="49">
        <v>0</v>
      </c>
      <c r="H166" s="49">
        <v>99520</v>
      </c>
      <c r="I166" s="49">
        <v>99520</v>
      </c>
      <c r="J166" s="49"/>
      <c r="K166" s="49">
        <v>191994</v>
      </c>
      <c r="L166" s="49">
        <v>0</v>
      </c>
      <c r="M166" s="49">
        <v>363185</v>
      </c>
      <c r="N166" s="49">
        <v>21197</v>
      </c>
      <c r="O166" s="49">
        <v>576376</v>
      </c>
      <c r="P166" s="49"/>
      <c r="Q166" s="49">
        <v>-149980</v>
      </c>
      <c r="R166" s="49"/>
      <c r="S166" s="49">
        <v>26773</v>
      </c>
      <c r="T166" s="49"/>
      <c r="U166" s="49">
        <v>-123207</v>
      </c>
    </row>
    <row r="167" spans="1:21" ht="15" x14ac:dyDescent="0.25">
      <c r="A167" s="13">
        <v>325</v>
      </c>
      <c r="B167" s="137" t="s">
        <v>179</v>
      </c>
      <c r="C167" s="48">
        <v>0</v>
      </c>
      <c r="D167" s="128">
        <v>0</v>
      </c>
      <c r="E167" s="49">
        <v>0</v>
      </c>
      <c r="F167" s="49">
        <v>0</v>
      </c>
      <c r="G167" s="49">
        <v>0</v>
      </c>
      <c r="H167" s="49">
        <v>0</v>
      </c>
      <c r="I167" s="49">
        <v>0</v>
      </c>
      <c r="J167" s="49"/>
      <c r="K167" s="49">
        <v>0</v>
      </c>
      <c r="L167" s="49">
        <v>0</v>
      </c>
      <c r="M167" s="49">
        <v>0</v>
      </c>
      <c r="N167" s="49">
        <v>0</v>
      </c>
      <c r="O167" s="49">
        <v>0</v>
      </c>
      <c r="P167" s="49"/>
      <c r="Q167" s="49">
        <v>0</v>
      </c>
      <c r="R167" s="49"/>
      <c r="S167" s="49">
        <v>0</v>
      </c>
      <c r="T167" s="49"/>
      <c r="U167" s="49">
        <v>0</v>
      </c>
    </row>
    <row r="168" spans="1:21" ht="15" x14ac:dyDescent="0.25">
      <c r="A168" s="13">
        <v>326</v>
      </c>
      <c r="B168" s="137" t="s">
        <v>180</v>
      </c>
      <c r="C168" s="48">
        <v>0</v>
      </c>
      <c r="D168" s="128">
        <v>0</v>
      </c>
      <c r="E168" s="49">
        <v>0</v>
      </c>
      <c r="F168" s="49">
        <v>0</v>
      </c>
      <c r="G168" s="49">
        <v>0</v>
      </c>
      <c r="H168" s="49">
        <v>0</v>
      </c>
      <c r="I168" s="49">
        <v>0</v>
      </c>
      <c r="J168" s="49"/>
      <c r="K168" s="49">
        <v>0</v>
      </c>
      <c r="L168" s="49">
        <v>0</v>
      </c>
      <c r="M168" s="49">
        <v>0</v>
      </c>
      <c r="N168" s="49">
        <v>0</v>
      </c>
      <c r="O168" s="49">
        <v>0</v>
      </c>
      <c r="P168" s="49"/>
      <c r="Q168" s="49">
        <v>0</v>
      </c>
      <c r="R168" s="49"/>
      <c r="S168" s="49">
        <v>0</v>
      </c>
      <c r="T168" s="49"/>
      <c r="U168" s="49">
        <v>0</v>
      </c>
    </row>
    <row r="169" spans="1:21" ht="15" x14ac:dyDescent="0.25">
      <c r="A169" s="13">
        <v>330</v>
      </c>
      <c r="B169" s="137" t="s">
        <v>181</v>
      </c>
      <c r="C169" s="48">
        <v>1.2536983009983055E-5</v>
      </c>
      <c r="D169" s="128">
        <v>5627</v>
      </c>
      <c r="E169" s="49">
        <v>0</v>
      </c>
      <c r="F169" s="49">
        <v>0</v>
      </c>
      <c r="G169" s="49">
        <v>0</v>
      </c>
      <c r="H169" s="49">
        <v>8990</v>
      </c>
      <c r="I169" s="49">
        <v>8990</v>
      </c>
      <c r="J169" s="49"/>
      <c r="K169" s="49">
        <v>2861</v>
      </c>
      <c r="L169" s="49">
        <v>0</v>
      </c>
      <c r="M169" s="49">
        <v>5413</v>
      </c>
      <c r="N169" s="49">
        <v>5319</v>
      </c>
      <c r="O169" s="49">
        <v>13593</v>
      </c>
      <c r="P169" s="49"/>
      <c r="Q169" s="49">
        <v>-2235</v>
      </c>
      <c r="R169" s="49"/>
      <c r="S169" s="49">
        <v>-105</v>
      </c>
      <c r="T169" s="49"/>
      <c r="U169" s="49">
        <v>-2340</v>
      </c>
    </row>
    <row r="170" spans="1:21" ht="15" x14ac:dyDescent="0.25">
      <c r="A170" s="13">
        <v>350</v>
      </c>
      <c r="B170" s="137" t="s">
        <v>182</v>
      </c>
      <c r="C170" s="48">
        <v>3.5308410624334451E-4</v>
      </c>
      <c r="D170" s="128">
        <v>158496</v>
      </c>
      <c r="E170" s="49">
        <v>0</v>
      </c>
      <c r="F170" s="49">
        <v>0</v>
      </c>
      <c r="G170" s="49">
        <v>0</v>
      </c>
      <c r="H170" s="49">
        <v>47460</v>
      </c>
      <c r="I170" s="49">
        <v>47460</v>
      </c>
      <c r="J170" s="49"/>
      <c r="K170" s="49">
        <v>80586</v>
      </c>
      <c r="L170" s="49">
        <v>0</v>
      </c>
      <c r="M170" s="49">
        <v>152440</v>
      </c>
      <c r="N170" s="49">
        <v>6951</v>
      </c>
      <c r="O170" s="49">
        <v>239977</v>
      </c>
      <c r="P170" s="49"/>
      <c r="Q170" s="49">
        <v>-62952</v>
      </c>
      <c r="R170" s="49"/>
      <c r="S170" s="49">
        <v>16748</v>
      </c>
      <c r="T170" s="49"/>
      <c r="U170" s="49">
        <v>-46204</v>
      </c>
    </row>
    <row r="171" spans="1:21" ht="15" x14ac:dyDescent="0.25">
      <c r="A171" s="13">
        <v>360</v>
      </c>
      <c r="B171" s="137" t="s">
        <v>183</v>
      </c>
      <c r="C171" s="48">
        <v>2.2936076040782298E-4</v>
      </c>
      <c r="D171" s="128">
        <v>102956</v>
      </c>
      <c r="E171" s="49">
        <v>0</v>
      </c>
      <c r="F171" s="49">
        <v>0</v>
      </c>
      <c r="G171" s="49">
        <v>0</v>
      </c>
      <c r="H171" s="49">
        <v>45492</v>
      </c>
      <c r="I171" s="49">
        <v>45492</v>
      </c>
      <c r="J171" s="49"/>
      <c r="K171" s="49">
        <v>52348</v>
      </c>
      <c r="L171" s="49">
        <v>0</v>
      </c>
      <c r="M171" s="49">
        <v>99024</v>
      </c>
      <c r="N171" s="49">
        <v>67571</v>
      </c>
      <c r="O171" s="49">
        <v>218943</v>
      </c>
      <c r="P171" s="49"/>
      <c r="Q171" s="49">
        <v>-40893</v>
      </c>
      <c r="R171" s="49"/>
      <c r="S171" s="49">
        <v>3134</v>
      </c>
      <c r="T171" s="49"/>
      <c r="U171" s="49">
        <v>-37759</v>
      </c>
    </row>
    <row r="172" spans="1:21" ht="15" x14ac:dyDescent="0.25">
      <c r="A172" s="13">
        <v>400</v>
      </c>
      <c r="B172" s="137" t="s">
        <v>184</v>
      </c>
      <c r="C172" s="48">
        <v>0</v>
      </c>
      <c r="D172" s="128">
        <v>0</v>
      </c>
      <c r="E172" s="49">
        <v>0</v>
      </c>
      <c r="F172" s="49">
        <v>0</v>
      </c>
      <c r="G172" s="49">
        <v>0</v>
      </c>
      <c r="H172" s="49">
        <v>49617</v>
      </c>
      <c r="I172" s="49">
        <v>49617</v>
      </c>
      <c r="J172" s="49"/>
      <c r="K172" s="49">
        <v>0</v>
      </c>
      <c r="L172" s="49">
        <v>0</v>
      </c>
      <c r="M172" s="49">
        <v>0</v>
      </c>
      <c r="N172" s="49">
        <v>88261</v>
      </c>
      <c r="O172" s="49">
        <v>88261</v>
      </c>
      <c r="P172" s="49"/>
      <c r="Q172" s="49">
        <v>0</v>
      </c>
      <c r="R172" s="49"/>
      <c r="S172" s="49">
        <v>1605</v>
      </c>
      <c r="T172" s="49"/>
      <c r="U172" s="49">
        <v>1605</v>
      </c>
    </row>
    <row r="173" spans="1:21" ht="15" x14ac:dyDescent="0.25">
      <c r="A173" s="13">
        <v>402</v>
      </c>
      <c r="B173" s="137" t="s">
        <v>185</v>
      </c>
      <c r="C173" s="48">
        <v>1.7888378547147076E-3</v>
      </c>
      <c r="D173" s="128">
        <v>802994</v>
      </c>
      <c r="E173" s="49">
        <v>0</v>
      </c>
      <c r="F173" s="49">
        <v>0</v>
      </c>
      <c r="G173" s="49">
        <v>0</v>
      </c>
      <c r="H173" s="49">
        <v>87530</v>
      </c>
      <c r="I173" s="49">
        <v>87530</v>
      </c>
      <c r="J173" s="49"/>
      <c r="K173" s="49">
        <v>408274</v>
      </c>
      <c r="L173" s="49">
        <v>0</v>
      </c>
      <c r="M173" s="49">
        <v>772313</v>
      </c>
      <c r="N173" s="49">
        <v>35645</v>
      </c>
      <c r="O173" s="49">
        <v>1216232</v>
      </c>
      <c r="P173" s="49"/>
      <c r="Q173" s="49">
        <v>-318932</v>
      </c>
      <c r="R173" s="49"/>
      <c r="S173" s="49">
        <v>2455</v>
      </c>
      <c r="T173" s="49"/>
      <c r="U173" s="49">
        <v>-316477</v>
      </c>
    </row>
    <row r="174" spans="1:21" ht="15" x14ac:dyDescent="0.25">
      <c r="A174" s="13">
        <v>403</v>
      </c>
      <c r="B174" s="137" t="s">
        <v>186</v>
      </c>
      <c r="C174" s="48">
        <v>5.1021550664924293E-3</v>
      </c>
      <c r="D174" s="128">
        <v>2290318</v>
      </c>
      <c r="E174" s="49">
        <v>0</v>
      </c>
      <c r="F174" s="49">
        <v>0</v>
      </c>
      <c r="G174" s="49">
        <v>0</v>
      </c>
      <c r="H174" s="49">
        <v>87336</v>
      </c>
      <c r="I174" s="49">
        <v>87336</v>
      </c>
      <c r="J174" s="49"/>
      <c r="K174" s="49">
        <v>1164487</v>
      </c>
      <c r="L174" s="49">
        <v>0</v>
      </c>
      <c r="M174" s="49">
        <v>2202804</v>
      </c>
      <c r="N174" s="49">
        <v>265981</v>
      </c>
      <c r="O174" s="49">
        <v>3633272</v>
      </c>
      <c r="P174" s="49"/>
      <c r="Q174" s="49">
        <v>-909662</v>
      </c>
      <c r="R174" s="49"/>
      <c r="S174" s="49">
        <v>-6965</v>
      </c>
      <c r="T174" s="49"/>
      <c r="U174" s="49">
        <v>-916627</v>
      </c>
    </row>
    <row r="175" spans="1:21" ht="15" x14ac:dyDescent="0.25">
      <c r="A175" s="13">
        <v>405</v>
      </c>
      <c r="B175" s="137" t="s">
        <v>187</v>
      </c>
      <c r="C175" s="48">
        <v>4.9301410567279746E-5</v>
      </c>
      <c r="D175" s="128">
        <v>22134</v>
      </c>
      <c r="E175" s="49">
        <v>0</v>
      </c>
      <c r="F175" s="49">
        <v>0</v>
      </c>
      <c r="G175" s="49">
        <v>0</v>
      </c>
      <c r="H175" s="49">
        <v>26071</v>
      </c>
      <c r="I175" s="49">
        <v>26071</v>
      </c>
      <c r="J175" s="49"/>
      <c r="K175" s="49">
        <v>11252</v>
      </c>
      <c r="L175" s="49">
        <v>0</v>
      </c>
      <c r="M175" s="49">
        <v>21285</v>
      </c>
      <c r="N175" s="49">
        <v>2547</v>
      </c>
      <c r="O175" s="49">
        <v>35084</v>
      </c>
      <c r="P175" s="49"/>
      <c r="Q175" s="49">
        <v>-8790</v>
      </c>
      <c r="R175" s="49"/>
      <c r="S175" s="49">
        <v>4668</v>
      </c>
      <c r="T175" s="49"/>
      <c r="U175" s="49">
        <v>-4122</v>
      </c>
    </row>
    <row r="176" spans="1:21" ht="15" x14ac:dyDescent="0.25">
      <c r="A176" s="13">
        <v>407</v>
      </c>
      <c r="B176" s="137" t="s">
        <v>188</v>
      </c>
      <c r="C176" s="48">
        <v>0</v>
      </c>
      <c r="D176" s="128">
        <v>-1</v>
      </c>
      <c r="E176" s="49">
        <v>0</v>
      </c>
      <c r="F176" s="49">
        <v>0</v>
      </c>
      <c r="G176" s="49">
        <v>0</v>
      </c>
      <c r="H176" s="49">
        <v>0</v>
      </c>
      <c r="I176" s="49">
        <v>0</v>
      </c>
      <c r="J176" s="49"/>
      <c r="K176" s="49">
        <v>0</v>
      </c>
      <c r="L176" s="49">
        <v>0</v>
      </c>
      <c r="M176" s="49">
        <v>0</v>
      </c>
      <c r="N176" s="49">
        <v>41456</v>
      </c>
      <c r="O176" s="49">
        <v>41456</v>
      </c>
      <c r="P176" s="49"/>
      <c r="Q176" s="49">
        <v>0</v>
      </c>
      <c r="R176" s="49"/>
      <c r="S176" s="49">
        <v>-12818</v>
      </c>
      <c r="T176" s="49"/>
      <c r="U176" s="49">
        <v>-12818</v>
      </c>
    </row>
    <row r="177" spans="1:21" ht="15" x14ac:dyDescent="0.25">
      <c r="A177" s="13">
        <v>408</v>
      </c>
      <c r="B177" s="137" t="s">
        <v>189</v>
      </c>
      <c r="C177" s="48">
        <v>0</v>
      </c>
      <c r="D177" s="128">
        <v>0</v>
      </c>
      <c r="E177" s="49">
        <v>0</v>
      </c>
      <c r="F177" s="49">
        <v>0</v>
      </c>
      <c r="G177" s="49">
        <v>0</v>
      </c>
      <c r="H177" s="49">
        <v>0</v>
      </c>
      <c r="I177" s="49">
        <v>0</v>
      </c>
      <c r="J177" s="49"/>
      <c r="K177" s="49">
        <v>0</v>
      </c>
      <c r="L177" s="49">
        <v>0</v>
      </c>
      <c r="M177" s="49">
        <v>0</v>
      </c>
      <c r="N177" s="49">
        <v>0</v>
      </c>
      <c r="O177" s="49">
        <v>0</v>
      </c>
      <c r="P177" s="49"/>
      <c r="Q177" s="49">
        <v>0</v>
      </c>
      <c r="R177" s="49"/>
      <c r="S177" s="49">
        <v>0</v>
      </c>
      <c r="T177" s="49"/>
      <c r="U177" s="49">
        <v>0</v>
      </c>
    </row>
    <row r="178" spans="1:21" ht="15" x14ac:dyDescent="0.25">
      <c r="A178" s="13">
        <v>409</v>
      </c>
      <c r="B178" s="137" t="s">
        <v>190</v>
      </c>
      <c r="C178" s="48">
        <v>2.0911247469485956E-3</v>
      </c>
      <c r="D178" s="128">
        <v>938689</v>
      </c>
      <c r="E178" s="49">
        <v>0</v>
      </c>
      <c r="F178" s="49">
        <v>0</v>
      </c>
      <c r="G178" s="49">
        <v>0</v>
      </c>
      <c r="H178" s="49">
        <v>15665</v>
      </c>
      <c r="I178" s="49">
        <v>15665</v>
      </c>
      <c r="J178" s="49"/>
      <c r="K178" s="49">
        <v>477267</v>
      </c>
      <c r="L178" s="49">
        <v>0</v>
      </c>
      <c r="M178" s="49">
        <v>902822</v>
      </c>
      <c r="N178" s="49">
        <v>201280</v>
      </c>
      <c r="O178" s="49">
        <v>1581369</v>
      </c>
      <c r="P178" s="49"/>
      <c r="Q178" s="49">
        <v>-372827</v>
      </c>
      <c r="R178" s="49"/>
      <c r="S178" s="49">
        <v>-63128</v>
      </c>
      <c r="T178" s="49"/>
      <c r="U178" s="49">
        <v>-435955</v>
      </c>
    </row>
    <row r="179" spans="1:21" ht="15" x14ac:dyDescent="0.25">
      <c r="A179" s="13">
        <v>411</v>
      </c>
      <c r="B179" s="137" t="s">
        <v>191</v>
      </c>
      <c r="C179" s="48">
        <v>2.8508439077952795E-3</v>
      </c>
      <c r="D179" s="128">
        <v>1279721</v>
      </c>
      <c r="E179" s="49">
        <v>0</v>
      </c>
      <c r="F179" s="49">
        <v>0</v>
      </c>
      <c r="G179" s="49">
        <v>0</v>
      </c>
      <c r="H179" s="49">
        <v>104436</v>
      </c>
      <c r="I179" s="49">
        <v>104436</v>
      </c>
      <c r="J179" s="49"/>
      <c r="K179" s="49">
        <v>650661</v>
      </c>
      <c r="L179" s="49">
        <v>0</v>
      </c>
      <c r="M179" s="49">
        <v>1230823</v>
      </c>
      <c r="N179" s="49">
        <v>140031</v>
      </c>
      <c r="O179" s="49">
        <v>2021515</v>
      </c>
      <c r="P179" s="49"/>
      <c r="Q179" s="49">
        <v>-508277</v>
      </c>
      <c r="R179" s="49"/>
      <c r="S179" s="49">
        <v>-4648</v>
      </c>
      <c r="T179" s="49"/>
      <c r="U179" s="49">
        <v>-512925</v>
      </c>
    </row>
    <row r="180" spans="1:21" ht="15" x14ac:dyDescent="0.25">
      <c r="A180" s="13">
        <v>413</v>
      </c>
      <c r="B180" s="137" t="s">
        <v>192</v>
      </c>
      <c r="C180" s="48">
        <v>1.0944252859187435E-4</v>
      </c>
      <c r="D180" s="128">
        <v>49128</v>
      </c>
      <c r="E180" s="49">
        <v>0</v>
      </c>
      <c r="F180" s="49">
        <v>0</v>
      </c>
      <c r="G180" s="49">
        <v>0</v>
      </c>
      <c r="H180" s="49">
        <v>25078</v>
      </c>
      <c r="I180" s="49">
        <v>25078</v>
      </c>
      <c r="J180" s="49"/>
      <c r="K180" s="49">
        <v>24979</v>
      </c>
      <c r="L180" s="49">
        <v>0</v>
      </c>
      <c r="M180" s="49">
        <v>47251</v>
      </c>
      <c r="N180" s="49">
        <v>8827</v>
      </c>
      <c r="O180" s="49">
        <v>81057</v>
      </c>
      <c r="P180" s="49"/>
      <c r="Q180" s="49">
        <v>-19512</v>
      </c>
      <c r="R180" s="49"/>
      <c r="S180" s="49">
        <v>4588</v>
      </c>
      <c r="T180" s="49"/>
      <c r="U180" s="49">
        <v>-14924</v>
      </c>
    </row>
    <row r="181" spans="1:21" ht="15" x14ac:dyDescent="0.25">
      <c r="A181" s="13">
        <v>417</v>
      </c>
      <c r="B181" s="137" t="s">
        <v>193</v>
      </c>
      <c r="C181" s="48">
        <v>3.0180183543005795E-5</v>
      </c>
      <c r="D181" s="128">
        <v>13546</v>
      </c>
      <c r="E181" s="49">
        <v>0</v>
      </c>
      <c r="F181" s="49">
        <v>0</v>
      </c>
      <c r="G181" s="49">
        <v>0</v>
      </c>
      <c r="H181" s="49">
        <v>3452</v>
      </c>
      <c r="I181" s="49">
        <v>3452</v>
      </c>
      <c r="J181" s="49"/>
      <c r="K181" s="49">
        <v>6888</v>
      </c>
      <c r="L181" s="49">
        <v>0</v>
      </c>
      <c r="M181" s="49">
        <v>13030</v>
      </c>
      <c r="N181" s="49">
        <v>19411</v>
      </c>
      <c r="O181" s="49">
        <v>39329</v>
      </c>
      <c r="P181" s="49"/>
      <c r="Q181" s="49">
        <v>-5381</v>
      </c>
      <c r="R181" s="49"/>
      <c r="S181" s="49">
        <v>-3930</v>
      </c>
      <c r="T181" s="49"/>
      <c r="U181" s="49">
        <v>-9311</v>
      </c>
    </row>
    <row r="182" spans="1:21" ht="15" x14ac:dyDescent="0.25">
      <c r="A182" s="13">
        <v>423</v>
      </c>
      <c r="B182" s="137" t="s">
        <v>194</v>
      </c>
      <c r="C182" s="48">
        <v>4.4241921029530476E-4</v>
      </c>
      <c r="D182" s="128">
        <v>198601</v>
      </c>
      <c r="E182" s="49">
        <v>0</v>
      </c>
      <c r="F182" s="49">
        <v>0</v>
      </c>
      <c r="G182" s="49">
        <v>0</v>
      </c>
      <c r="H182" s="49">
        <v>55321</v>
      </c>
      <c r="I182" s="49">
        <v>55321</v>
      </c>
      <c r="J182" s="49"/>
      <c r="K182" s="49">
        <v>100975</v>
      </c>
      <c r="L182" s="49">
        <v>0</v>
      </c>
      <c r="M182" s="49">
        <v>191010</v>
      </c>
      <c r="N182" s="49">
        <v>3520</v>
      </c>
      <c r="O182" s="49">
        <v>295505</v>
      </c>
      <c r="P182" s="49"/>
      <c r="Q182" s="49">
        <v>-78879</v>
      </c>
      <c r="R182" s="49"/>
      <c r="S182" s="49">
        <v>17255</v>
      </c>
      <c r="T182" s="49"/>
      <c r="U182" s="49">
        <v>-61624</v>
      </c>
    </row>
    <row r="183" spans="1:21" ht="15" x14ac:dyDescent="0.25">
      <c r="A183" s="13">
        <v>425</v>
      </c>
      <c r="B183" s="137" t="s">
        <v>195</v>
      </c>
      <c r="C183" s="48">
        <v>1.4982854431347284E-3</v>
      </c>
      <c r="D183" s="128">
        <v>672568</v>
      </c>
      <c r="E183" s="49">
        <v>0</v>
      </c>
      <c r="F183" s="49">
        <v>0</v>
      </c>
      <c r="G183" s="49">
        <v>0</v>
      </c>
      <c r="H183" s="49">
        <v>216078</v>
      </c>
      <c r="I183" s="49">
        <v>216078</v>
      </c>
      <c r="J183" s="49"/>
      <c r="K183" s="49">
        <v>341960</v>
      </c>
      <c r="L183" s="49">
        <v>0</v>
      </c>
      <c r="M183" s="49">
        <v>646870</v>
      </c>
      <c r="N183" s="49">
        <v>28512</v>
      </c>
      <c r="O183" s="49">
        <v>1017342</v>
      </c>
      <c r="P183" s="49"/>
      <c r="Q183" s="49">
        <v>-267128</v>
      </c>
      <c r="R183" s="49"/>
      <c r="S183" s="49">
        <v>81702</v>
      </c>
      <c r="T183" s="49"/>
      <c r="U183" s="49">
        <v>-185426</v>
      </c>
    </row>
    <row r="184" spans="1:21" ht="15" x14ac:dyDescent="0.25">
      <c r="A184" s="13">
        <v>440</v>
      </c>
      <c r="B184" s="137" t="s">
        <v>196</v>
      </c>
      <c r="C184" s="48">
        <v>8.8412666533640334E-3</v>
      </c>
      <c r="D184" s="128">
        <v>3968777</v>
      </c>
      <c r="E184" s="49">
        <v>0</v>
      </c>
      <c r="F184" s="49">
        <v>0</v>
      </c>
      <c r="G184" s="49">
        <v>0</v>
      </c>
      <c r="H184" s="49">
        <v>11087</v>
      </c>
      <c r="I184" s="49">
        <v>11087</v>
      </c>
      <c r="J184" s="49"/>
      <c r="K184" s="49">
        <v>2017881</v>
      </c>
      <c r="L184" s="49">
        <v>0</v>
      </c>
      <c r="M184" s="49">
        <v>3817127</v>
      </c>
      <c r="N184" s="49">
        <v>221734</v>
      </c>
      <c r="O184" s="49">
        <v>6056742</v>
      </c>
      <c r="P184" s="49"/>
      <c r="Q184" s="49">
        <v>-1576309</v>
      </c>
      <c r="R184" s="49"/>
      <c r="S184" s="49">
        <v>-85387</v>
      </c>
      <c r="T184" s="49"/>
      <c r="U184" s="49">
        <v>-1661696</v>
      </c>
    </row>
    <row r="185" spans="1:21" ht="15" x14ac:dyDescent="0.25">
      <c r="A185" s="13">
        <v>450</v>
      </c>
      <c r="B185" s="137" t="s">
        <v>197</v>
      </c>
      <c r="C185" s="48">
        <v>0</v>
      </c>
      <c r="D185" s="128">
        <v>0</v>
      </c>
      <c r="E185" s="49">
        <v>0</v>
      </c>
      <c r="F185" s="49">
        <v>0</v>
      </c>
      <c r="G185" s="49">
        <v>0</v>
      </c>
      <c r="H185" s="49">
        <v>0</v>
      </c>
      <c r="I185" s="49">
        <v>0</v>
      </c>
      <c r="J185" s="49"/>
      <c r="K185" s="49">
        <v>0</v>
      </c>
      <c r="L185" s="49">
        <v>0</v>
      </c>
      <c r="M185" s="49">
        <v>0</v>
      </c>
      <c r="N185" s="49">
        <v>0</v>
      </c>
      <c r="O185" s="49">
        <v>0</v>
      </c>
      <c r="P185" s="49"/>
      <c r="Q185" s="49">
        <v>0</v>
      </c>
      <c r="R185" s="49"/>
      <c r="S185" s="49">
        <v>0</v>
      </c>
      <c r="T185" s="49"/>
      <c r="U185" s="49">
        <v>0</v>
      </c>
    </row>
    <row r="186" spans="1:21" ht="15" x14ac:dyDescent="0.25">
      <c r="A186" s="13">
        <v>451</v>
      </c>
      <c r="B186" s="137" t="s">
        <v>198</v>
      </c>
      <c r="C186" s="48">
        <v>0</v>
      </c>
      <c r="D186" s="128">
        <v>0</v>
      </c>
      <c r="E186" s="49">
        <v>0</v>
      </c>
      <c r="F186" s="49">
        <v>0</v>
      </c>
      <c r="G186" s="49">
        <v>0</v>
      </c>
      <c r="H186" s="49">
        <v>0</v>
      </c>
      <c r="I186" s="49">
        <v>0</v>
      </c>
      <c r="J186" s="49"/>
      <c r="K186" s="49">
        <v>0</v>
      </c>
      <c r="L186" s="49">
        <v>0</v>
      </c>
      <c r="M186" s="49">
        <v>0</v>
      </c>
      <c r="N186" s="49">
        <v>0</v>
      </c>
      <c r="O186" s="49">
        <v>0</v>
      </c>
      <c r="P186" s="49"/>
      <c r="Q186" s="49">
        <v>0</v>
      </c>
      <c r="R186" s="49"/>
      <c r="S186" s="49">
        <v>0</v>
      </c>
      <c r="T186" s="49"/>
      <c r="U186" s="49">
        <v>0</v>
      </c>
    </row>
    <row r="187" spans="1:21" ht="15" x14ac:dyDescent="0.25">
      <c r="A187" s="13">
        <v>452</v>
      </c>
      <c r="B187" s="137" t="s">
        <v>199</v>
      </c>
      <c r="C187" s="48">
        <v>0</v>
      </c>
      <c r="D187" s="128">
        <v>0</v>
      </c>
      <c r="E187" s="49">
        <v>0</v>
      </c>
      <c r="F187" s="49">
        <v>0</v>
      </c>
      <c r="G187" s="49">
        <v>0</v>
      </c>
      <c r="H187" s="49">
        <v>0</v>
      </c>
      <c r="I187" s="49">
        <v>0</v>
      </c>
      <c r="J187" s="49"/>
      <c r="K187" s="49">
        <v>0</v>
      </c>
      <c r="L187" s="49">
        <v>0</v>
      </c>
      <c r="M187" s="49">
        <v>0</v>
      </c>
      <c r="N187" s="49">
        <v>0</v>
      </c>
      <c r="O187" s="49">
        <v>0</v>
      </c>
      <c r="P187" s="49"/>
      <c r="Q187" s="49">
        <v>0</v>
      </c>
      <c r="R187" s="49"/>
      <c r="S187" s="49">
        <v>0</v>
      </c>
      <c r="T187" s="49"/>
      <c r="U187" s="49">
        <v>0</v>
      </c>
    </row>
    <row r="188" spans="1:21" ht="15" x14ac:dyDescent="0.25">
      <c r="A188" s="13">
        <v>453</v>
      </c>
      <c r="B188" s="137" t="s">
        <v>200</v>
      </c>
      <c r="C188" s="48">
        <v>0</v>
      </c>
      <c r="D188" s="128">
        <v>0</v>
      </c>
      <c r="E188" s="49">
        <v>0</v>
      </c>
      <c r="F188" s="49">
        <v>0</v>
      </c>
      <c r="G188" s="49">
        <v>0</v>
      </c>
      <c r="H188" s="49">
        <v>0</v>
      </c>
      <c r="I188" s="49">
        <v>0</v>
      </c>
      <c r="J188" s="49"/>
      <c r="K188" s="49">
        <v>0</v>
      </c>
      <c r="L188" s="49">
        <v>0</v>
      </c>
      <c r="M188" s="49">
        <v>0</v>
      </c>
      <c r="N188" s="49">
        <v>0</v>
      </c>
      <c r="O188" s="49">
        <v>0</v>
      </c>
      <c r="P188" s="49"/>
      <c r="Q188" s="49">
        <v>0</v>
      </c>
      <c r="R188" s="49"/>
      <c r="S188" s="49">
        <v>0</v>
      </c>
      <c r="T188" s="49"/>
      <c r="U188" s="49">
        <v>0</v>
      </c>
    </row>
    <row r="189" spans="1:21" ht="15" x14ac:dyDescent="0.25">
      <c r="A189" s="13">
        <v>454</v>
      </c>
      <c r="B189" s="137" t="s">
        <v>201</v>
      </c>
      <c r="C189" s="48">
        <v>3.1169767144536534E-5</v>
      </c>
      <c r="D189" s="128">
        <v>13988</v>
      </c>
      <c r="E189" s="49">
        <v>0</v>
      </c>
      <c r="F189" s="49">
        <v>0</v>
      </c>
      <c r="G189" s="49">
        <v>0</v>
      </c>
      <c r="H189" s="49">
        <v>11795</v>
      </c>
      <c r="I189" s="49">
        <v>11795</v>
      </c>
      <c r="J189" s="49"/>
      <c r="K189" s="49">
        <v>7114</v>
      </c>
      <c r="L189" s="49">
        <v>0</v>
      </c>
      <c r="M189" s="49">
        <v>13457</v>
      </c>
      <c r="N189" s="49">
        <v>12530</v>
      </c>
      <c r="O189" s="49">
        <v>33101</v>
      </c>
      <c r="P189" s="49"/>
      <c r="Q189" s="49">
        <v>-5557</v>
      </c>
      <c r="R189" s="49"/>
      <c r="S189" s="49">
        <v>2241</v>
      </c>
      <c r="T189" s="49"/>
      <c r="U189" s="49">
        <v>-3316</v>
      </c>
    </row>
    <row r="190" spans="1:21" ht="15" x14ac:dyDescent="0.25">
      <c r="A190" s="13">
        <v>501</v>
      </c>
      <c r="B190" s="137" t="s">
        <v>202</v>
      </c>
      <c r="C190" s="48">
        <v>8.8074081647180585E-2</v>
      </c>
      <c r="D190" s="128">
        <v>39535820</v>
      </c>
      <c r="E190" s="49">
        <v>0</v>
      </c>
      <c r="F190" s="49">
        <v>0</v>
      </c>
      <c r="G190" s="49">
        <v>0</v>
      </c>
      <c r="H190" s="49">
        <v>1314540</v>
      </c>
      <c r="I190" s="49">
        <v>1314540</v>
      </c>
      <c r="J190" s="49"/>
      <c r="K190" s="49">
        <v>20101535</v>
      </c>
      <c r="L190" s="49">
        <v>0</v>
      </c>
      <c r="M190" s="49">
        <v>38025093</v>
      </c>
      <c r="N190" s="49">
        <v>2412818</v>
      </c>
      <c r="O190" s="49">
        <v>60539446</v>
      </c>
      <c r="P190" s="49"/>
      <c r="Q190" s="49">
        <v>-15702724</v>
      </c>
      <c r="R190" s="49"/>
      <c r="S190" s="49">
        <v>242097</v>
      </c>
      <c r="T190" s="49"/>
      <c r="U190" s="49">
        <v>-15460627</v>
      </c>
    </row>
    <row r="191" spans="1:21" ht="15" x14ac:dyDescent="0.25">
      <c r="A191" s="13">
        <v>502</v>
      </c>
      <c r="B191" s="137" t="s">
        <v>203</v>
      </c>
      <c r="C191" s="48">
        <v>0</v>
      </c>
      <c r="D191" s="128">
        <v>0</v>
      </c>
      <c r="E191" s="49">
        <v>0</v>
      </c>
      <c r="F191" s="49">
        <v>0</v>
      </c>
      <c r="G191" s="49">
        <v>0</v>
      </c>
      <c r="H191" s="49">
        <v>0</v>
      </c>
      <c r="I191" s="49">
        <v>0</v>
      </c>
      <c r="J191" s="49"/>
      <c r="K191" s="49">
        <v>0</v>
      </c>
      <c r="L191" s="49">
        <v>0</v>
      </c>
      <c r="M191" s="49">
        <v>0</v>
      </c>
      <c r="N191" s="49">
        <v>0</v>
      </c>
      <c r="O191" s="49">
        <v>0</v>
      </c>
      <c r="P191" s="49"/>
      <c r="Q191" s="49">
        <v>0</v>
      </c>
      <c r="R191" s="49"/>
      <c r="S191" s="49">
        <v>0</v>
      </c>
      <c r="T191" s="49"/>
      <c r="U191" s="49">
        <v>0</v>
      </c>
    </row>
    <row r="192" spans="1:21" ht="15" x14ac:dyDescent="0.25">
      <c r="A192" s="13">
        <v>505</v>
      </c>
      <c r="B192" s="137" t="s">
        <v>204</v>
      </c>
      <c r="C192" s="48">
        <v>7.3425579494929786E-4</v>
      </c>
      <c r="D192" s="128">
        <v>329602</v>
      </c>
      <c r="E192" s="49">
        <v>0</v>
      </c>
      <c r="F192" s="49">
        <v>0</v>
      </c>
      <c r="G192" s="49">
        <v>0</v>
      </c>
      <c r="H192" s="49">
        <v>148959</v>
      </c>
      <c r="I192" s="49">
        <v>148959</v>
      </c>
      <c r="J192" s="49"/>
      <c r="K192" s="49">
        <v>167582</v>
      </c>
      <c r="L192" s="49">
        <v>0</v>
      </c>
      <c r="M192" s="49">
        <v>317007</v>
      </c>
      <c r="N192" s="49">
        <v>5958</v>
      </c>
      <c r="O192" s="49">
        <v>490547</v>
      </c>
      <c r="P192" s="49"/>
      <c r="Q192" s="49">
        <v>-130910</v>
      </c>
      <c r="R192" s="49"/>
      <c r="S192" s="49">
        <v>51171</v>
      </c>
      <c r="T192" s="49"/>
      <c r="U192" s="49">
        <v>-79739</v>
      </c>
    </row>
    <row r="193" spans="1:21" ht="15" x14ac:dyDescent="0.25">
      <c r="A193" s="13">
        <v>506</v>
      </c>
      <c r="B193" s="137" t="s">
        <v>205</v>
      </c>
      <c r="C193" s="48">
        <v>2.4266977100086511E-4</v>
      </c>
      <c r="D193" s="128">
        <v>108936</v>
      </c>
      <c r="E193" s="49">
        <v>0</v>
      </c>
      <c r="F193" s="49">
        <v>0</v>
      </c>
      <c r="G193" s="49">
        <v>0</v>
      </c>
      <c r="H193" s="49">
        <v>10938</v>
      </c>
      <c r="I193" s="49">
        <v>10938</v>
      </c>
      <c r="J193" s="49"/>
      <c r="K193" s="49">
        <v>55386</v>
      </c>
      <c r="L193" s="49">
        <v>0</v>
      </c>
      <c r="M193" s="49">
        <v>104770</v>
      </c>
      <c r="N193" s="49">
        <v>16815</v>
      </c>
      <c r="O193" s="49">
        <v>176971</v>
      </c>
      <c r="P193" s="49"/>
      <c r="Q193" s="49">
        <v>-43265</v>
      </c>
      <c r="R193" s="49"/>
      <c r="S193" s="49">
        <v>588</v>
      </c>
      <c r="T193" s="49"/>
      <c r="U193" s="49">
        <v>-42677</v>
      </c>
    </row>
    <row r="194" spans="1:21" ht="15" x14ac:dyDescent="0.25">
      <c r="A194" s="13">
        <v>507</v>
      </c>
      <c r="B194" s="137" t="s">
        <v>206</v>
      </c>
      <c r="C194" s="48">
        <v>0</v>
      </c>
      <c r="D194" s="128">
        <v>0</v>
      </c>
      <c r="E194" s="49">
        <v>0</v>
      </c>
      <c r="F194" s="49">
        <v>0</v>
      </c>
      <c r="G194" s="49">
        <v>0</v>
      </c>
      <c r="H194" s="49">
        <v>0</v>
      </c>
      <c r="I194" s="49">
        <v>0</v>
      </c>
      <c r="J194" s="49"/>
      <c r="K194" s="49">
        <v>0</v>
      </c>
      <c r="L194" s="49">
        <v>0</v>
      </c>
      <c r="M194" s="49">
        <v>0</v>
      </c>
      <c r="N194" s="49">
        <v>0</v>
      </c>
      <c r="O194" s="49">
        <v>0</v>
      </c>
      <c r="P194" s="49"/>
      <c r="Q194" s="49">
        <v>0</v>
      </c>
      <c r="R194" s="49"/>
      <c r="S194" s="49">
        <v>0</v>
      </c>
      <c r="T194" s="49"/>
      <c r="U194" s="49">
        <v>0</v>
      </c>
    </row>
    <row r="195" spans="1:21" ht="15" x14ac:dyDescent="0.25">
      <c r="A195" s="13">
        <v>522</v>
      </c>
      <c r="B195" s="137" t="s">
        <v>420</v>
      </c>
      <c r="C195" s="48">
        <v>3.6476610256594852E-6</v>
      </c>
      <c r="D195" s="128">
        <v>1637</v>
      </c>
      <c r="E195" s="49">
        <v>0</v>
      </c>
      <c r="F195" s="49">
        <v>0</v>
      </c>
      <c r="G195" s="49">
        <v>0</v>
      </c>
      <c r="H195" s="49">
        <v>4072</v>
      </c>
      <c r="I195" s="49">
        <v>4072</v>
      </c>
      <c r="J195" s="49"/>
      <c r="K195" s="49">
        <v>833</v>
      </c>
      <c r="L195" s="49">
        <v>0</v>
      </c>
      <c r="M195" s="49">
        <v>1575</v>
      </c>
      <c r="N195" s="49">
        <v>0</v>
      </c>
      <c r="O195" s="49">
        <v>2408</v>
      </c>
      <c r="P195" s="49"/>
      <c r="Q195" s="49">
        <v>-650</v>
      </c>
      <c r="R195" s="49"/>
      <c r="S195" s="49">
        <v>758</v>
      </c>
      <c r="T195" s="49"/>
      <c r="U195" s="49">
        <v>108</v>
      </c>
    </row>
    <row r="196" spans="1:21" ht="15" x14ac:dyDescent="0.25">
      <c r="A196" s="13">
        <v>601</v>
      </c>
      <c r="B196" s="137" t="s">
        <v>207</v>
      </c>
      <c r="C196" s="48">
        <v>3.3431325445660139E-2</v>
      </c>
      <c r="D196" s="128">
        <v>15007069</v>
      </c>
      <c r="E196" s="49">
        <v>0</v>
      </c>
      <c r="F196" s="49">
        <v>0</v>
      </c>
      <c r="G196" s="49">
        <v>0</v>
      </c>
      <c r="H196" s="49">
        <v>0</v>
      </c>
      <c r="I196" s="49">
        <v>0</v>
      </c>
      <c r="J196" s="49"/>
      <c r="K196" s="49">
        <v>7630177</v>
      </c>
      <c r="L196" s="49">
        <v>0</v>
      </c>
      <c r="M196" s="49">
        <v>14433635</v>
      </c>
      <c r="N196" s="49">
        <v>665317</v>
      </c>
      <c r="O196" s="49">
        <v>22729129</v>
      </c>
      <c r="P196" s="49"/>
      <c r="Q196" s="49">
        <v>-5960468</v>
      </c>
      <c r="R196" s="49"/>
      <c r="S196" s="49">
        <v>-271402</v>
      </c>
      <c r="T196" s="49"/>
      <c r="U196" s="49">
        <v>-6231870</v>
      </c>
    </row>
    <row r="197" spans="1:21" ht="15" x14ac:dyDescent="0.25">
      <c r="A197" s="13">
        <v>602</v>
      </c>
      <c r="B197" s="137" t="s">
        <v>208</v>
      </c>
      <c r="C197" s="48">
        <v>5.2295091429241571E-3</v>
      </c>
      <c r="D197" s="128">
        <v>2347483</v>
      </c>
      <c r="E197" s="49">
        <v>0</v>
      </c>
      <c r="F197" s="49">
        <v>0</v>
      </c>
      <c r="G197" s="49">
        <v>0</v>
      </c>
      <c r="H197" s="49">
        <v>780916</v>
      </c>
      <c r="I197" s="49">
        <v>780916</v>
      </c>
      <c r="J197" s="49"/>
      <c r="K197" s="49">
        <v>1193554</v>
      </c>
      <c r="L197" s="49">
        <v>0</v>
      </c>
      <c r="M197" s="49">
        <v>2257787</v>
      </c>
      <c r="N197" s="49">
        <v>0</v>
      </c>
      <c r="O197" s="49">
        <v>3451341</v>
      </c>
      <c r="P197" s="49"/>
      <c r="Q197" s="49">
        <v>-932369</v>
      </c>
      <c r="R197" s="49"/>
      <c r="S197" s="49">
        <v>235451</v>
      </c>
      <c r="T197" s="49"/>
      <c r="U197" s="49">
        <v>-696918</v>
      </c>
    </row>
    <row r="198" spans="1:21" ht="15" x14ac:dyDescent="0.25">
      <c r="A198" s="13">
        <v>606</v>
      </c>
      <c r="B198" s="137" t="s">
        <v>209</v>
      </c>
      <c r="C198" s="48">
        <v>1.0471893877447357E-4</v>
      </c>
      <c r="D198" s="128">
        <v>47012</v>
      </c>
      <c r="E198" s="49">
        <v>0</v>
      </c>
      <c r="F198" s="49">
        <v>0</v>
      </c>
      <c r="G198" s="49">
        <v>0</v>
      </c>
      <c r="H198" s="49">
        <v>19198</v>
      </c>
      <c r="I198" s="49">
        <v>19198</v>
      </c>
      <c r="J198" s="49"/>
      <c r="K198" s="49">
        <v>23900</v>
      </c>
      <c r="L198" s="49">
        <v>0</v>
      </c>
      <c r="M198" s="49">
        <v>45211</v>
      </c>
      <c r="N198" s="49">
        <v>13127</v>
      </c>
      <c r="O198" s="49">
        <v>82238</v>
      </c>
      <c r="P198" s="49"/>
      <c r="Q198" s="49">
        <v>-18670</v>
      </c>
      <c r="R198" s="49"/>
      <c r="S198" s="49">
        <v>1014</v>
      </c>
      <c r="T198" s="49"/>
      <c r="U198" s="49">
        <v>-17656</v>
      </c>
    </row>
    <row r="199" spans="1:21" ht="15" x14ac:dyDescent="0.25">
      <c r="A199" s="13">
        <v>701</v>
      </c>
      <c r="B199" s="137" t="s">
        <v>210</v>
      </c>
      <c r="C199" s="48">
        <v>3.9588160768408804E-3</v>
      </c>
      <c r="D199" s="128">
        <v>1777082</v>
      </c>
      <c r="E199" s="49">
        <v>0</v>
      </c>
      <c r="F199" s="49">
        <v>0</v>
      </c>
      <c r="G199" s="49">
        <v>0</v>
      </c>
      <c r="H199" s="49">
        <v>307514</v>
      </c>
      <c r="I199" s="49">
        <v>307514</v>
      </c>
      <c r="J199" s="49"/>
      <c r="K199" s="49">
        <v>903538</v>
      </c>
      <c r="L199" s="49">
        <v>0</v>
      </c>
      <c r="M199" s="49">
        <v>1709179</v>
      </c>
      <c r="N199" s="49">
        <v>0</v>
      </c>
      <c r="O199" s="49">
        <v>2612717</v>
      </c>
      <c r="P199" s="49"/>
      <c r="Q199" s="49">
        <v>-705817</v>
      </c>
      <c r="R199" s="49"/>
      <c r="S199" s="49">
        <v>111787</v>
      </c>
      <c r="T199" s="49"/>
      <c r="U199" s="49">
        <v>-594030</v>
      </c>
    </row>
    <row r="200" spans="1:21" ht="15" x14ac:dyDescent="0.25">
      <c r="A200" s="13">
        <v>702</v>
      </c>
      <c r="B200" s="137" t="s">
        <v>211</v>
      </c>
      <c r="C200" s="48">
        <v>2.3877238614077312E-3</v>
      </c>
      <c r="D200" s="128">
        <v>1071828</v>
      </c>
      <c r="E200" s="49">
        <v>0</v>
      </c>
      <c r="F200" s="49">
        <v>0</v>
      </c>
      <c r="G200" s="49">
        <v>0</v>
      </c>
      <c r="H200" s="49">
        <v>77640</v>
      </c>
      <c r="I200" s="49">
        <v>77640</v>
      </c>
      <c r="J200" s="49"/>
      <c r="K200" s="49">
        <v>544961</v>
      </c>
      <c r="L200" s="49">
        <v>0</v>
      </c>
      <c r="M200" s="49">
        <v>1030876</v>
      </c>
      <c r="N200" s="49">
        <v>190360</v>
      </c>
      <c r="O200" s="49">
        <v>1766197</v>
      </c>
      <c r="P200" s="49"/>
      <c r="Q200" s="49">
        <v>-425708</v>
      </c>
      <c r="R200" s="49"/>
      <c r="S200" s="49">
        <v>-311</v>
      </c>
      <c r="T200" s="49"/>
      <c r="U200" s="49">
        <v>-426019</v>
      </c>
    </row>
    <row r="201" spans="1:21" ht="15" x14ac:dyDescent="0.25">
      <c r="A201" s="13">
        <v>703</v>
      </c>
      <c r="B201" s="137" t="s">
        <v>212</v>
      </c>
      <c r="C201" s="48">
        <v>7.2227133650451508E-3</v>
      </c>
      <c r="D201" s="128">
        <v>3242220</v>
      </c>
      <c r="E201" s="49">
        <v>0</v>
      </c>
      <c r="F201" s="49">
        <v>0</v>
      </c>
      <c r="G201" s="49">
        <v>0</v>
      </c>
      <c r="H201" s="49">
        <v>73650</v>
      </c>
      <c r="I201" s="49">
        <v>73650</v>
      </c>
      <c r="J201" s="49"/>
      <c r="K201" s="49">
        <v>1648471</v>
      </c>
      <c r="L201" s="49">
        <v>0</v>
      </c>
      <c r="M201" s="49">
        <v>3118333</v>
      </c>
      <c r="N201" s="49">
        <v>713044</v>
      </c>
      <c r="O201" s="49">
        <v>5479848</v>
      </c>
      <c r="P201" s="49"/>
      <c r="Q201" s="49">
        <v>-1287737</v>
      </c>
      <c r="R201" s="49"/>
      <c r="S201" s="49">
        <v>-218810</v>
      </c>
      <c r="T201" s="49"/>
      <c r="U201" s="49">
        <v>-1506547</v>
      </c>
    </row>
    <row r="202" spans="1:21" ht="15" x14ac:dyDescent="0.25">
      <c r="A202" s="13">
        <v>704</v>
      </c>
      <c r="B202" s="137" t="s">
        <v>213</v>
      </c>
      <c r="C202" s="48">
        <v>6.1979246285097447E-3</v>
      </c>
      <c r="D202" s="128">
        <v>2782201</v>
      </c>
      <c r="E202" s="49">
        <v>0</v>
      </c>
      <c r="F202" s="49">
        <v>0</v>
      </c>
      <c r="G202" s="49">
        <v>0</v>
      </c>
      <c r="H202" s="49">
        <v>211331</v>
      </c>
      <c r="I202" s="49">
        <v>211331</v>
      </c>
      <c r="J202" s="49"/>
      <c r="K202" s="49">
        <v>1414579</v>
      </c>
      <c r="L202" s="49">
        <v>0</v>
      </c>
      <c r="M202" s="49">
        <v>2675891</v>
      </c>
      <c r="N202" s="49">
        <v>850312</v>
      </c>
      <c r="O202" s="49">
        <v>4940782</v>
      </c>
      <c r="P202" s="49"/>
      <c r="Q202" s="49">
        <v>-1105028</v>
      </c>
      <c r="R202" s="49"/>
      <c r="S202" s="49">
        <v>-310483</v>
      </c>
      <c r="T202" s="49"/>
      <c r="U202" s="49">
        <v>-1415511</v>
      </c>
    </row>
    <row r="203" spans="1:21" ht="15" x14ac:dyDescent="0.25">
      <c r="A203" s="13">
        <v>705</v>
      </c>
      <c r="B203" s="137" t="s">
        <v>214</v>
      </c>
      <c r="C203" s="48">
        <v>5.120282477307809E-3</v>
      </c>
      <c r="D203" s="128">
        <v>2298459</v>
      </c>
      <c r="E203" s="49">
        <v>0</v>
      </c>
      <c r="F203" s="49">
        <v>0</v>
      </c>
      <c r="G203" s="49">
        <v>0</v>
      </c>
      <c r="H203" s="49">
        <v>46492</v>
      </c>
      <c r="I203" s="49">
        <v>46492</v>
      </c>
      <c r="J203" s="49"/>
      <c r="K203" s="49">
        <v>1168624</v>
      </c>
      <c r="L203" s="49">
        <v>0</v>
      </c>
      <c r="M203" s="49">
        <v>2210630</v>
      </c>
      <c r="N203" s="49">
        <v>199229</v>
      </c>
      <c r="O203" s="49">
        <v>3578483</v>
      </c>
      <c r="P203" s="49"/>
      <c r="Q203" s="49">
        <v>-912894</v>
      </c>
      <c r="R203" s="49"/>
      <c r="S203" s="49">
        <v>-23486</v>
      </c>
      <c r="T203" s="49"/>
      <c r="U203" s="49">
        <v>-936380</v>
      </c>
    </row>
    <row r="204" spans="1:21" ht="15" x14ac:dyDescent="0.25">
      <c r="A204" s="13">
        <v>706</v>
      </c>
      <c r="B204" s="137" t="s">
        <v>215</v>
      </c>
      <c r="C204" s="48">
        <v>6.7409444506150683E-3</v>
      </c>
      <c r="D204" s="128">
        <v>3025956</v>
      </c>
      <c r="E204" s="49">
        <v>0</v>
      </c>
      <c r="F204" s="49">
        <v>0</v>
      </c>
      <c r="G204" s="49">
        <v>0</v>
      </c>
      <c r="H204" s="49">
        <v>186594</v>
      </c>
      <c r="I204" s="49">
        <v>186594</v>
      </c>
      <c r="J204" s="49"/>
      <c r="K204" s="49">
        <v>1538515</v>
      </c>
      <c r="L204" s="49">
        <v>0</v>
      </c>
      <c r="M204" s="49">
        <v>2910334</v>
      </c>
      <c r="N204" s="49">
        <v>257030</v>
      </c>
      <c r="O204" s="49">
        <v>4705879</v>
      </c>
      <c r="P204" s="49"/>
      <c r="Q204" s="49">
        <v>-1201843</v>
      </c>
      <c r="R204" s="49"/>
      <c r="S204" s="49">
        <v>42425</v>
      </c>
      <c r="T204" s="49"/>
      <c r="U204" s="49">
        <v>-1159418</v>
      </c>
    </row>
    <row r="205" spans="1:21" ht="15" x14ac:dyDescent="0.25">
      <c r="A205" s="13">
        <v>707</v>
      </c>
      <c r="B205" s="137" t="s">
        <v>216</v>
      </c>
      <c r="C205" s="48">
        <v>3.7480330766718887E-4</v>
      </c>
      <c r="D205" s="128">
        <v>168247</v>
      </c>
      <c r="E205" s="49">
        <v>0</v>
      </c>
      <c r="F205" s="49">
        <v>0</v>
      </c>
      <c r="G205" s="49">
        <v>0</v>
      </c>
      <c r="H205" s="49">
        <v>0</v>
      </c>
      <c r="I205" s="49">
        <v>0</v>
      </c>
      <c r="J205" s="49"/>
      <c r="K205" s="49">
        <v>85543</v>
      </c>
      <c r="L205" s="49">
        <v>0</v>
      </c>
      <c r="M205" s="49">
        <v>161818</v>
      </c>
      <c r="N205" s="49">
        <v>6371378</v>
      </c>
      <c r="O205" s="49">
        <v>6618739</v>
      </c>
      <c r="P205" s="49"/>
      <c r="Q205" s="49">
        <v>-66823</v>
      </c>
      <c r="R205" s="49"/>
      <c r="S205" s="49">
        <v>-2065732</v>
      </c>
      <c r="T205" s="49"/>
      <c r="U205" s="49">
        <v>-2132555</v>
      </c>
    </row>
    <row r="206" spans="1:21" ht="15" x14ac:dyDescent="0.25">
      <c r="A206" s="13">
        <v>708</v>
      </c>
      <c r="B206" s="137" t="s">
        <v>217</v>
      </c>
      <c r="C206" s="48">
        <v>1.2550916753422913E-3</v>
      </c>
      <c r="D206" s="128">
        <v>563399</v>
      </c>
      <c r="E206" s="49">
        <v>0</v>
      </c>
      <c r="F206" s="49">
        <v>0</v>
      </c>
      <c r="G206" s="49">
        <v>0</v>
      </c>
      <c r="H206" s="49">
        <v>222396</v>
      </c>
      <c r="I206" s="49">
        <v>222396</v>
      </c>
      <c r="J206" s="49"/>
      <c r="K206" s="49">
        <v>286455</v>
      </c>
      <c r="L206" s="49">
        <v>0</v>
      </c>
      <c r="M206" s="49">
        <v>541873</v>
      </c>
      <c r="N206" s="49">
        <v>255446</v>
      </c>
      <c r="O206" s="49">
        <v>1083774</v>
      </c>
      <c r="P206" s="49"/>
      <c r="Q206" s="49">
        <v>-223770</v>
      </c>
      <c r="R206" s="49"/>
      <c r="S206" s="49">
        <v>10629</v>
      </c>
      <c r="T206" s="49"/>
      <c r="U206" s="49">
        <v>-213141</v>
      </c>
    </row>
    <row r="207" spans="1:21" ht="15" x14ac:dyDescent="0.25">
      <c r="A207" s="13">
        <v>709</v>
      </c>
      <c r="B207" s="137" t="s">
        <v>218</v>
      </c>
      <c r="C207" s="48">
        <v>0</v>
      </c>
      <c r="D207" s="128">
        <v>0</v>
      </c>
      <c r="E207" s="49">
        <v>0</v>
      </c>
      <c r="F207" s="49">
        <v>0</v>
      </c>
      <c r="G207" s="49">
        <v>0</v>
      </c>
      <c r="H207" s="49">
        <v>0</v>
      </c>
      <c r="I207" s="49">
        <v>0</v>
      </c>
      <c r="J207" s="49"/>
      <c r="K207" s="49">
        <v>0</v>
      </c>
      <c r="L207" s="49">
        <v>0</v>
      </c>
      <c r="M207" s="49">
        <v>0</v>
      </c>
      <c r="N207" s="49">
        <v>0</v>
      </c>
      <c r="O207" s="49">
        <v>0</v>
      </c>
      <c r="P207" s="49"/>
      <c r="Q207" s="49">
        <v>0</v>
      </c>
      <c r="R207" s="49"/>
      <c r="S207" s="49">
        <v>0</v>
      </c>
      <c r="T207" s="49"/>
      <c r="U207" s="49">
        <v>0</v>
      </c>
    </row>
    <row r="208" spans="1:21" ht="15" x14ac:dyDescent="0.25">
      <c r="A208" s="13">
        <v>711</v>
      </c>
      <c r="B208" s="137" t="s">
        <v>219</v>
      </c>
      <c r="C208" s="48">
        <v>1.9280440782850428E-3</v>
      </c>
      <c r="D208" s="128">
        <v>865483</v>
      </c>
      <c r="E208" s="49">
        <v>0</v>
      </c>
      <c r="F208" s="49">
        <v>0</v>
      </c>
      <c r="G208" s="49">
        <v>0</v>
      </c>
      <c r="H208" s="49">
        <v>214440</v>
      </c>
      <c r="I208" s="49">
        <v>214440</v>
      </c>
      <c r="J208" s="49"/>
      <c r="K208" s="49">
        <v>440046</v>
      </c>
      <c r="L208" s="49">
        <v>0</v>
      </c>
      <c r="M208" s="49">
        <v>832413</v>
      </c>
      <c r="N208" s="49">
        <v>379370</v>
      </c>
      <c r="O208" s="49">
        <v>1651829</v>
      </c>
      <c r="P208" s="49"/>
      <c r="Q208" s="49">
        <v>-343751</v>
      </c>
      <c r="R208" s="49"/>
      <c r="S208" s="49">
        <v>10076</v>
      </c>
      <c r="T208" s="49"/>
      <c r="U208" s="49">
        <v>-333675</v>
      </c>
    </row>
    <row r="209" spans="1:21" ht="15" x14ac:dyDescent="0.25">
      <c r="A209" s="13">
        <v>716</v>
      </c>
      <c r="B209" s="137" t="s">
        <v>220</v>
      </c>
      <c r="C209" s="48">
        <v>3.2443240187135999E-3</v>
      </c>
      <c r="D209" s="128">
        <v>1456353</v>
      </c>
      <c r="E209" s="49">
        <v>0</v>
      </c>
      <c r="F209" s="49">
        <v>0</v>
      </c>
      <c r="G209" s="49">
        <v>0</v>
      </c>
      <c r="H209" s="49">
        <v>752773</v>
      </c>
      <c r="I209" s="49">
        <v>752773</v>
      </c>
      <c r="J209" s="49"/>
      <c r="K209" s="49">
        <v>740466</v>
      </c>
      <c r="L209" s="49">
        <v>0</v>
      </c>
      <c r="M209" s="49">
        <v>1400704</v>
      </c>
      <c r="N209" s="49">
        <v>262881</v>
      </c>
      <c r="O209" s="49">
        <v>2404051</v>
      </c>
      <c r="P209" s="49"/>
      <c r="Q209" s="49">
        <v>-578430</v>
      </c>
      <c r="R209" s="49"/>
      <c r="S209" s="49">
        <v>72997</v>
      </c>
      <c r="T209" s="49"/>
      <c r="U209" s="49">
        <v>-505433</v>
      </c>
    </row>
    <row r="210" spans="1:21" ht="15" x14ac:dyDescent="0.25">
      <c r="A210" s="13">
        <v>717</v>
      </c>
      <c r="B210" s="137" t="s">
        <v>221</v>
      </c>
      <c r="C210" s="48">
        <v>0</v>
      </c>
      <c r="D210" s="128">
        <v>0</v>
      </c>
      <c r="E210" s="49">
        <v>0</v>
      </c>
      <c r="F210" s="49">
        <v>0</v>
      </c>
      <c r="G210" s="49">
        <v>0</v>
      </c>
      <c r="H210" s="49">
        <v>0</v>
      </c>
      <c r="I210" s="49">
        <v>0</v>
      </c>
      <c r="J210" s="49"/>
      <c r="K210" s="49">
        <v>0</v>
      </c>
      <c r="L210" s="49">
        <v>0</v>
      </c>
      <c r="M210" s="49">
        <v>0</v>
      </c>
      <c r="N210" s="49">
        <v>0</v>
      </c>
      <c r="O210" s="49">
        <v>0</v>
      </c>
      <c r="P210" s="49"/>
      <c r="Q210" s="49">
        <v>0</v>
      </c>
      <c r="R210" s="49"/>
      <c r="S210" s="49">
        <v>0</v>
      </c>
      <c r="T210" s="49"/>
      <c r="U210" s="49">
        <v>0</v>
      </c>
    </row>
    <row r="211" spans="1:21" ht="15" x14ac:dyDescent="0.25">
      <c r="A211" s="13">
        <v>718</v>
      </c>
      <c r="B211" s="137" t="s">
        <v>222</v>
      </c>
      <c r="C211" s="48">
        <v>2.9681328439171697E-3</v>
      </c>
      <c r="D211" s="128">
        <v>1332374</v>
      </c>
      <c r="E211" s="49">
        <v>0</v>
      </c>
      <c r="F211" s="49">
        <v>0</v>
      </c>
      <c r="G211" s="49">
        <v>0</v>
      </c>
      <c r="H211" s="49">
        <v>46537</v>
      </c>
      <c r="I211" s="49">
        <v>46537</v>
      </c>
      <c r="J211" s="49"/>
      <c r="K211" s="49">
        <v>677430</v>
      </c>
      <c r="L211" s="49">
        <v>0</v>
      </c>
      <c r="M211" s="49">
        <v>1281461</v>
      </c>
      <c r="N211" s="49">
        <v>76192</v>
      </c>
      <c r="O211" s="49">
        <v>2035083</v>
      </c>
      <c r="P211" s="49"/>
      <c r="Q211" s="49">
        <v>-529188</v>
      </c>
      <c r="R211" s="49"/>
      <c r="S211" s="49">
        <v>-11454</v>
      </c>
      <c r="T211" s="49"/>
      <c r="U211" s="49">
        <v>-540642</v>
      </c>
    </row>
    <row r="212" spans="1:21" ht="15" x14ac:dyDescent="0.25">
      <c r="A212" s="13">
        <v>719</v>
      </c>
      <c r="B212" s="137" t="s">
        <v>223</v>
      </c>
      <c r="C212" s="48">
        <v>0</v>
      </c>
      <c r="D212" s="128">
        <v>0</v>
      </c>
      <c r="E212" s="49">
        <v>0</v>
      </c>
      <c r="F212" s="49">
        <v>0</v>
      </c>
      <c r="G212" s="49">
        <v>0</v>
      </c>
      <c r="H212" s="49">
        <v>0</v>
      </c>
      <c r="I212" s="49">
        <v>0</v>
      </c>
      <c r="J212" s="49"/>
      <c r="K212" s="49">
        <v>0</v>
      </c>
      <c r="L212" s="49">
        <v>0</v>
      </c>
      <c r="M212" s="49">
        <v>0</v>
      </c>
      <c r="N212" s="49">
        <v>0</v>
      </c>
      <c r="O212" s="49">
        <v>0</v>
      </c>
      <c r="P212" s="49"/>
      <c r="Q212" s="49">
        <v>0</v>
      </c>
      <c r="R212" s="49"/>
      <c r="S212" s="49">
        <v>0</v>
      </c>
      <c r="T212" s="49"/>
      <c r="U212" s="49">
        <v>0</v>
      </c>
    </row>
    <row r="213" spans="1:21" ht="15" x14ac:dyDescent="0.25">
      <c r="A213" s="13">
        <v>720</v>
      </c>
      <c r="B213" s="137" t="s">
        <v>224</v>
      </c>
      <c r="C213" s="48">
        <v>5.5150069747909279E-3</v>
      </c>
      <c r="D213" s="128">
        <v>2475643</v>
      </c>
      <c r="E213" s="49">
        <v>0</v>
      </c>
      <c r="F213" s="49">
        <v>0</v>
      </c>
      <c r="G213" s="49">
        <v>0</v>
      </c>
      <c r="H213" s="49">
        <v>1237769</v>
      </c>
      <c r="I213" s="49">
        <v>1237769</v>
      </c>
      <c r="J213" s="49"/>
      <c r="K213" s="49">
        <v>1258714</v>
      </c>
      <c r="L213" s="49">
        <v>0</v>
      </c>
      <c r="M213" s="49">
        <v>2381048</v>
      </c>
      <c r="N213" s="49">
        <v>0</v>
      </c>
      <c r="O213" s="49">
        <v>3639762</v>
      </c>
      <c r="P213" s="49"/>
      <c r="Q213" s="49">
        <v>-983271</v>
      </c>
      <c r="R213" s="49"/>
      <c r="S213" s="49">
        <v>434756</v>
      </c>
      <c r="T213" s="49"/>
      <c r="U213" s="49">
        <v>-548515</v>
      </c>
    </row>
    <row r="214" spans="1:21" ht="15" x14ac:dyDescent="0.25">
      <c r="A214" s="13">
        <v>721</v>
      </c>
      <c r="B214" s="137" t="s">
        <v>225</v>
      </c>
      <c r="C214" s="48">
        <v>0</v>
      </c>
      <c r="D214" s="128">
        <v>0</v>
      </c>
      <c r="E214" s="49">
        <v>0</v>
      </c>
      <c r="F214" s="49">
        <v>0</v>
      </c>
      <c r="G214" s="49">
        <v>0</v>
      </c>
      <c r="H214" s="49">
        <v>0</v>
      </c>
      <c r="I214" s="49">
        <v>0</v>
      </c>
      <c r="J214" s="49"/>
      <c r="K214" s="49">
        <v>0</v>
      </c>
      <c r="L214" s="49">
        <v>0</v>
      </c>
      <c r="M214" s="49">
        <v>0</v>
      </c>
      <c r="N214" s="49">
        <v>0</v>
      </c>
      <c r="O214" s="49">
        <v>0</v>
      </c>
      <c r="P214" s="49"/>
      <c r="Q214" s="49">
        <v>0</v>
      </c>
      <c r="R214" s="49"/>
      <c r="S214" s="49">
        <v>0</v>
      </c>
      <c r="T214" s="49"/>
      <c r="U214" s="49">
        <v>0</v>
      </c>
    </row>
    <row r="215" spans="1:21" ht="15" x14ac:dyDescent="0.25">
      <c r="A215" s="13">
        <v>722</v>
      </c>
      <c r="B215" s="137" t="s">
        <v>226</v>
      </c>
      <c r="C215" s="48">
        <v>0</v>
      </c>
      <c r="D215" s="128">
        <v>0</v>
      </c>
      <c r="E215" s="49">
        <v>0</v>
      </c>
      <c r="F215" s="49">
        <v>0</v>
      </c>
      <c r="G215" s="49">
        <v>0</v>
      </c>
      <c r="H215" s="49">
        <v>0</v>
      </c>
      <c r="I215" s="49">
        <v>0</v>
      </c>
      <c r="J215" s="49"/>
      <c r="K215" s="49">
        <v>0</v>
      </c>
      <c r="L215" s="49">
        <v>0</v>
      </c>
      <c r="M215" s="49">
        <v>0</v>
      </c>
      <c r="N215" s="49">
        <v>0</v>
      </c>
      <c r="O215" s="49">
        <v>0</v>
      </c>
      <c r="P215" s="49"/>
      <c r="Q215" s="49">
        <v>0</v>
      </c>
      <c r="R215" s="49"/>
      <c r="S215" s="49">
        <v>0</v>
      </c>
      <c r="T215" s="49"/>
      <c r="U215" s="49">
        <v>0</v>
      </c>
    </row>
    <row r="216" spans="1:21" ht="15" x14ac:dyDescent="0.25">
      <c r="A216" s="13">
        <v>723</v>
      </c>
      <c r="B216" s="137" t="s">
        <v>227</v>
      </c>
      <c r="C216" s="48">
        <v>2.692303133789562E-3</v>
      </c>
      <c r="D216" s="128">
        <v>1208552</v>
      </c>
      <c r="E216" s="49">
        <v>0</v>
      </c>
      <c r="F216" s="49">
        <v>0</v>
      </c>
      <c r="G216" s="49">
        <v>0</v>
      </c>
      <c r="H216" s="49">
        <v>24679</v>
      </c>
      <c r="I216" s="49">
        <v>24679</v>
      </c>
      <c r="J216" s="49"/>
      <c r="K216" s="49">
        <v>614476</v>
      </c>
      <c r="L216" s="49">
        <v>0</v>
      </c>
      <c r="M216" s="49">
        <v>1162375</v>
      </c>
      <c r="N216" s="49">
        <v>268884</v>
      </c>
      <c r="O216" s="49">
        <v>2045735</v>
      </c>
      <c r="P216" s="49"/>
      <c r="Q216" s="49">
        <v>-480011</v>
      </c>
      <c r="R216" s="49"/>
      <c r="S216" s="49">
        <v>-112903</v>
      </c>
      <c r="T216" s="49"/>
      <c r="U216" s="49">
        <v>-592914</v>
      </c>
    </row>
    <row r="217" spans="1:21" ht="15" x14ac:dyDescent="0.25">
      <c r="A217" s="13">
        <v>724</v>
      </c>
      <c r="B217" s="137" t="s">
        <v>228</v>
      </c>
      <c r="C217" s="48">
        <v>2.8738227331704309E-3</v>
      </c>
      <c r="D217" s="128">
        <v>1290035</v>
      </c>
      <c r="E217" s="49">
        <v>0</v>
      </c>
      <c r="F217" s="49">
        <v>0</v>
      </c>
      <c r="G217" s="49">
        <v>0</v>
      </c>
      <c r="H217" s="49">
        <v>350653</v>
      </c>
      <c r="I217" s="49">
        <v>350653</v>
      </c>
      <c r="J217" s="49"/>
      <c r="K217" s="49">
        <v>655905</v>
      </c>
      <c r="L217" s="49">
        <v>0</v>
      </c>
      <c r="M217" s="49">
        <v>1240744</v>
      </c>
      <c r="N217" s="49">
        <v>31883</v>
      </c>
      <c r="O217" s="49">
        <v>1928532</v>
      </c>
      <c r="P217" s="49"/>
      <c r="Q217" s="49">
        <v>-512373</v>
      </c>
      <c r="R217" s="49"/>
      <c r="S217" s="49">
        <v>55720</v>
      </c>
      <c r="T217" s="49"/>
      <c r="U217" s="49">
        <v>-456653</v>
      </c>
    </row>
    <row r="218" spans="1:21" ht="15" x14ac:dyDescent="0.25">
      <c r="A218" s="13">
        <v>725</v>
      </c>
      <c r="B218" s="137" t="s">
        <v>229</v>
      </c>
      <c r="C218" s="48">
        <v>0</v>
      </c>
      <c r="D218" s="128">
        <v>1</v>
      </c>
      <c r="E218" s="49">
        <v>0</v>
      </c>
      <c r="F218" s="49">
        <v>0</v>
      </c>
      <c r="G218" s="49">
        <v>0</v>
      </c>
      <c r="H218" s="49">
        <v>0</v>
      </c>
      <c r="I218" s="49">
        <v>0</v>
      </c>
      <c r="J218" s="49"/>
      <c r="K218" s="49">
        <v>0</v>
      </c>
      <c r="L218" s="49">
        <v>0</v>
      </c>
      <c r="M218" s="49">
        <v>0</v>
      </c>
      <c r="N218" s="49">
        <v>1161301</v>
      </c>
      <c r="O218" s="49">
        <v>1161301</v>
      </c>
      <c r="P218" s="49"/>
      <c r="Q218" s="49">
        <v>0</v>
      </c>
      <c r="R218" s="49"/>
      <c r="S218" s="49">
        <v>-709007</v>
      </c>
      <c r="T218" s="49"/>
      <c r="U218" s="49">
        <v>-709007</v>
      </c>
    </row>
    <row r="219" spans="1:21" ht="15" x14ac:dyDescent="0.25">
      <c r="A219" s="13">
        <v>726</v>
      </c>
      <c r="B219" s="137" t="s">
        <v>230</v>
      </c>
      <c r="C219" s="48">
        <v>0</v>
      </c>
      <c r="D219" s="128">
        <v>0</v>
      </c>
      <c r="E219" s="49">
        <v>0</v>
      </c>
      <c r="F219" s="49">
        <v>0</v>
      </c>
      <c r="G219" s="49">
        <v>0</v>
      </c>
      <c r="H219" s="49">
        <v>0</v>
      </c>
      <c r="I219" s="49">
        <v>0</v>
      </c>
      <c r="J219" s="49"/>
      <c r="K219" s="49">
        <v>0</v>
      </c>
      <c r="L219" s="49">
        <v>0</v>
      </c>
      <c r="M219" s="49">
        <v>0</v>
      </c>
      <c r="N219" s="49">
        <v>1426</v>
      </c>
      <c r="O219" s="49">
        <v>1426</v>
      </c>
      <c r="P219" s="49"/>
      <c r="Q219" s="49">
        <v>0</v>
      </c>
      <c r="R219" s="49"/>
      <c r="S219" s="49">
        <v>-995</v>
      </c>
      <c r="T219" s="49"/>
      <c r="U219" s="49">
        <v>-995</v>
      </c>
    </row>
    <row r="220" spans="1:21" ht="15" x14ac:dyDescent="0.25">
      <c r="A220" s="13">
        <v>728</v>
      </c>
      <c r="B220" s="137" t="s">
        <v>231</v>
      </c>
      <c r="C220" s="48">
        <v>3.4035504751121657E-3</v>
      </c>
      <c r="D220" s="128">
        <v>1527831</v>
      </c>
      <c r="E220" s="49">
        <v>0</v>
      </c>
      <c r="F220" s="49">
        <v>0</v>
      </c>
      <c r="G220" s="49">
        <v>0</v>
      </c>
      <c r="H220" s="49">
        <v>302683</v>
      </c>
      <c r="I220" s="49">
        <v>302683</v>
      </c>
      <c r="J220" s="49"/>
      <c r="K220" s="49">
        <v>776807</v>
      </c>
      <c r="L220" s="49">
        <v>0</v>
      </c>
      <c r="M220" s="49">
        <v>1469448</v>
      </c>
      <c r="N220" s="49">
        <v>30323</v>
      </c>
      <c r="O220" s="49">
        <v>2276578</v>
      </c>
      <c r="P220" s="49"/>
      <c r="Q220" s="49">
        <v>-606819</v>
      </c>
      <c r="R220" s="49"/>
      <c r="S220" s="49">
        <v>75182</v>
      </c>
      <c r="T220" s="49"/>
      <c r="U220" s="49">
        <v>-531637</v>
      </c>
    </row>
    <row r="221" spans="1:21" ht="15" x14ac:dyDescent="0.25">
      <c r="A221" s="13">
        <v>729</v>
      </c>
      <c r="B221" s="137" t="s">
        <v>232</v>
      </c>
      <c r="C221" s="48">
        <v>3.1499554979852479E-3</v>
      </c>
      <c r="D221" s="128">
        <v>1413991</v>
      </c>
      <c r="E221" s="49">
        <v>0</v>
      </c>
      <c r="F221" s="49">
        <v>0</v>
      </c>
      <c r="G221" s="49">
        <v>0</v>
      </c>
      <c r="H221" s="49">
        <v>0</v>
      </c>
      <c r="I221" s="49">
        <v>0</v>
      </c>
      <c r="J221" s="49"/>
      <c r="K221" s="49">
        <v>718928</v>
      </c>
      <c r="L221" s="49">
        <v>0</v>
      </c>
      <c r="M221" s="49">
        <v>1359961</v>
      </c>
      <c r="N221" s="49">
        <v>359435</v>
      </c>
      <c r="O221" s="49">
        <v>2438324</v>
      </c>
      <c r="P221" s="49"/>
      <c r="Q221" s="49">
        <v>-561605</v>
      </c>
      <c r="R221" s="49"/>
      <c r="S221" s="49">
        <v>-89911</v>
      </c>
      <c r="T221" s="49"/>
      <c r="U221" s="49">
        <v>-651516</v>
      </c>
    </row>
    <row r="222" spans="1:21" ht="15" x14ac:dyDescent="0.25">
      <c r="A222" s="13">
        <v>730</v>
      </c>
      <c r="B222" s="137" t="s">
        <v>233</v>
      </c>
      <c r="C222" s="48">
        <v>0</v>
      </c>
      <c r="D222" s="128">
        <v>0</v>
      </c>
      <c r="E222" s="49">
        <v>0</v>
      </c>
      <c r="F222" s="49">
        <v>0</v>
      </c>
      <c r="G222" s="49">
        <v>0</v>
      </c>
      <c r="H222" s="49">
        <v>0</v>
      </c>
      <c r="I222" s="49">
        <v>0</v>
      </c>
      <c r="J222" s="49"/>
      <c r="K222" s="49">
        <v>0</v>
      </c>
      <c r="L222" s="49">
        <v>0</v>
      </c>
      <c r="M222" s="49">
        <v>0</v>
      </c>
      <c r="N222" s="49">
        <v>0</v>
      </c>
      <c r="O222" s="49">
        <v>0</v>
      </c>
      <c r="P222" s="49"/>
      <c r="Q222" s="49">
        <v>0</v>
      </c>
      <c r="R222" s="49"/>
      <c r="S222" s="49">
        <v>0</v>
      </c>
      <c r="T222" s="49"/>
      <c r="U222" s="49">
        <v>0</v>
      </c>
    </row>
    <row r="223" spans="1:21" ht="15" x14ac:dyDescent="0.25">
      <c r="A223" s="13">
        <v>731</v>
      </c>
      <c r="B223" s="137" t="s">
        <v>234</v>
      </c>
      <c r="C223" s="48">
        <v>0</v>
      </c>
      <c r="D223" s="128">
        <v>0</v>
      </c>
      <c r="E223" s="49">
        <v>0</v>
      </c>
      <c r="F223" s="49">
        <v>0</v>
      </c>
      <c r="G223" s="49">
        <v>0</v>
      </c>
      <c r="H223" s="49">
        <v>0</v>
      </c>
      <c r="I223" s="49">
        <v>0</v>
      </c>
      <c r="J223" s="49"/>
      <c r="K223" s="49">
        <v>0</v>
      </c>
      <c r="L223" s="49">
        <v>0</v>
      </c>
      <c r="M223" s="49">
        <v>0</v>
      </c>
      <c r="N223" s="49">
        <v>0</v>
      </c>
      <c r="O223" s="49">
        <v>0</v>
      </c>
      <c r="P223" s="49"/>
      <c r="Q223" s="49">
        <v>0</v>
      </c>
      <c r="R223" s="49"/>
      <c r="S223" s="49">
        <v>0</v>
      </c>
      <c r="T223" s="49"/>
      <c r="U223" s="49">
        <v>0</v>
      </c>
    </row>
    <row r="224" spans="1:21" ht="15" x14ac:dyDescent="0.25">
      <c r="A224" s="13">
        <v>733</v>
      </c>
      <c r="B224" s="137" t="s">
        <v>235</v>
      </c>
      <c r="C224" s="48">
        <v>2.4516726330163167E-3</v>
      </c>
      <c r="D224" s="128">
        <v>1100537</v>
      </c>
      <c r="E224" s="49">
        <v>0</v>
      </c>
      <c r="F224" s="49">
        <v>0</v>
      </c>
      <c r="G224" s="49">
        <v>0</v>
      </c>
      <c r="H224" s="49">
        <v>9040</v>
      </c>
      <c r="I224" s="49">
        <v>9040</v>
      </c>
      <c r="J224" s="49"/>
      <c r="K224" s="49">
        <v>559556</v>
      </c>
      <c r="L224" s="49">
        <v>0</v>
      </c>
      <c r="M224" s="49">
        <v>1058485</v>
      </c>
      <c r="N224" s="49">
        <v>1053568</v>
      </c>
      <c r="O224" s="49">
        <v>2671609</v>
      </c>
      <c r="P224" s="49"/>
      <c r="Q224" s="49">
        <v>-437109</v>
      </c>
      <c r="R224" s="49"/>
      <c r="S224" s="49">
        <v>-259789</v>
      </c>
      <c r="T224" s="49"/>
      <c r="U224" s="49">
        <v>-696898</v>
      </c>
    </row>
    <row r="225" spans="1:21" ht="15" x14ac:dyDescent="0.25">
      <c r="A225" s="13">
        <v>734</v>
      </c>
      <c r="B225" s="137" t="s">
        <v>236</v>
      </c>
      <c r="C225" s="48">
        <v>2.5897859973654574E-3</v>
      </c>
      <c r="D225" s="128">
        <v>1162535</v>
      </c>
      <c r="E225" s="49">
        <v>0</v>
      </c>
      <c r="F225" s="49">
        <v>0</v>
      </c>
      <c r="G225" s="49">
        <v>0</v>
      </c>
      <c r="H225" s="49">
        <v>19939</v>
      </c>
      <c r="I225" s="49">
        <v>19939</v>
      </c>
      <c r="J225" s="49"/>
      <c r="K225" s="49">
        <v>591078</v>
      </c>
      <c r="L225" s="49">
        <v>0</v>
      </c>
      <c r="M225" s="49">
        <v>1118114</v>
      </c>
      <c r="N225" s="49">
        <v>673178</v>
      </c>
      <c r="O225" s="49">
        <v>2382370</v>
      </c>
      <c r="P225" s="49"/>
      <c r="Q225" s="49">
        <v>-461733</v>
      </c>
      <c r="R225" s="49"/>
      <c r="S225" s="49">
        <v>-215562</v>
      </c>
      <c r="T225" s="49"/>
      <c r="U225" s="49">
        <v>-677295</v>
      </c>
    </row>
    <row r="226" spans="1:21" ht="15" x14ac:dyDescent="0.25">
      <c r="A226" s="13">
        <v>735</v>
      </c>
      <c r="B226" s="137" t="s">
        <v>237</v>
      </c>
      <c r="C226" s="48">
        <v>5.0539685247046329E-3</v>
      </c>
      <c r="D226" s="128">
        <v>2268684</v>
      </c>
      <c r="E226" s="49">
        <v>0</v>
      </c>
      <c r="F226" s="49">
        <v>0</v>
      </c>
      <c r="G226" s="49">
        <v>0</v>
      </c>
      <c r="H226" s="49">
        <v>5310</v>
      </c>
      <c r="I226" s="49">
        <v>5310</v>
      </c>
      <c r="J226" s="49"/>
      <c r="K226" s="49">
        <v>1153489</v>
      </c>
      <c r="L226" s="49">
        <v>0</v>
      </c>
      <c r="M226" s="49">
        <v>2182000</v>
      </c>
      <c r="N226" s="49">
        <v>311561</v>
      </c>
      <c r="O226" s="49">
        <v>3647050</v>
      </c>
      <c r="P226" s="49"/>
      <c r="Q226" s="49">
        <v>-901072</v>
      </c>
      <c r="R226" s="49"/>
      <c r="S226" s="49">
        <v>-98906</v>
      </c>
      <c r="T226" s="49"/>
      <c r="U226" s="49">
        <v>-999978</v>
      </c>
    </row>
    <row r="227" spans="1:21" ht="15" x14ac:dyDescent="0.25">
      <c r="A227" s="13">
        <v>736</v>
      </c>
      <c r="B227" s="137" t="s">
        <v>238</v>
      </c>
      <c r="C227" s="48">
        <v>0</v>
      </c>
      <c r="D227" s="128">
        <v>0</v>
      </c>
      <c r="E227" s="49">
        <v>0</v>
      </c>
      <c r="F227" s="49">
        <v>0</v>
      </c>
      <c r="G227" s="49">
        <v>0</v>
      </c>
      <c r="H227" s="49">
        <v>0</v>
      </c>
      <c r="I227" s="49">
        <v>0</v>
      </c>
      <c r="J227" s="49"/>
      <c r="K227" s="49">
        <v>0</v>
      </c>
      <c r="L227" s="49">
        <v>0</v>
      </c>
      <c r="M227" s="49">
        <v>0</v>
      </c>
      <c r="N227" s="49">
        <v>0</v>
      </c>
      <c r="O227" s="49">
        <v>0</v>
      </c>
      <c r="P227" s="49"/>
      <c r="Q227" s="49">
        <v>0</v>
      </c>
      <c r="R227" s="49"/>
      <c r="S227" s="49">
        <v>0</v>
      </c>
      <c r="T227" s="49"/>
      <c r="U227" s="49">
        <v>0</v>
      </c>
    </row>
    <row r="228" spans="1:21" ht="15" x14ac:dyDescent="0.25">
      <c r="A228" s="13">
        <v>737</v>
      </c>
      <c r="B228" s="137" t="s">
        <v>239</v>
      </c>
      <c r="C228" s="48">
        <v>2.4455311197322232E-3</v>
      </c>
      <c r="D228" s="128">
        <v>1097780</v>
      </c>
      <c r="E228" s="49">
        <v>0</v>
      </c>
      <c r="F228" s="49">
        <v>0</v>
      </c>
      <c r="G228" s="49">
        <v>0</v>
      </c>
      <c r="H228" s="49">
        <v>23149</v>
      </c>
      <c r="I228" s="49">
        <v>23149</v>
      </c>
      <c r="J228" s="49"/>
      <c r="K228" s="49">
        <v>558154</v>
      </c>
      <c r="L228" s="49">
        <v>0</v>
      </c>
      <c r="M228" s="49">
        <v>1055833</v>
      </c>
      <c r="N228" s="49">
        <v>301773</v>
      </c>
      <c r="O228" s="49">
        <v>1915760</v>
      </c>
      <c r="P228" s="49"/>
      <c r="Q228" s="49">
        <v>-436013</v>
      </c>
      <c r="R228" s="49"/>
      <c r="S228" s="49">
        <v>-64751</v>
      </c>
      <c r="T228" s="49"/>
      <c r="U228" s="49">
        <v>-500764</v>
      </c>
    </row>
    <row r="229" spans="1:21" ht="15" x14ac:dyDescent="0.25">
      <c r="A229" s="13">
        <v>738</v>
      </c>
      <c r="B229" s="137" t="s">
        <v>240</v>
      </c>
      <c r="C229" s="48">
        <v>1.1207944297918679E-5</v>
      </c>
      <c r="D229" s="128">
        <v>5032</v>
      </c>
      <c r="E229" s="49">
        <v>0</v>
      </c>
      <c r="F229" s="49">
        <v>0</v>
      </c>
      <c r="G229" s="49">
        <v>0</v>
      </c>
      <c r="H229" s="49">
        <v>0</v>
      </c>
      <c r="I229" s="49">
        <v>0</v>
      </c>
      <c r="J229" s="49"/>
      <c r="K229" s="49">
        <v>2558</v>
      </c>
      <c r="L229" s="49">
        <v>0</v>
      </c>
      <c r="M229" s="49">
        <v>4839</v>
      </c>
      <c r="N229" s="49">
        <v>3109717</v>
      </c>
      <c r="O229" s="49">
        <v>3117114</v>
      </c>
      <c r="P229" s="49"/>
      <c r="Q229" s="49">
        <v>-1998</v>
      </c>
      <c r="R229" s="49"/>
      <c r="S229" s="49">
        <v>-967076</v>
      </c>
      <c r="T229" s="49"/>
      <c r="U229" s="49">
        <v>-969074</v>
      </c>
    </row>
    <row r="230" spans="1:21" ht="15" x14ac:dyDescent="0.25">
      <c r="A230" s="13">
        <v>739</v>
      </c>
      <c r="B230" s="137" t="s">
        <v>241</v>
      </c>
      <c r="C230" s="48">
        <v>1.7658691875972283E-3</v>
      </c>
      <c r="D230" s="128">
        <v>792684</v>
      </c>
      <c r="E230" s="49">
        <v>0</v>
      </c>
      <c r="F230" s="49">
        <v>0</v>
      </c>
      <c r="G230" s="49">
        <v>0</v>
      </c>
      <c r="H230" s="49">
        <v>99958</v>
      </c>
      <c r="I230" s="49">
        <v>99958</v>
      </c>
      <c r="J230" s="49"/>
      <c r="K230" s="49">
        <v>403032</v>
      </c>
      <c r="L230" s="49">
        <v>0</v>
      </c>
      <c r="M230" s="49">
        <v>762396</v>
      </c>
      <c r="N230" s="49">
        <v>256755</v>
      </c>
      <c r="O230" s="49">
        <v>1422183</v>
      </c>
      <c r="P230" s="49"/>
      <c r="Q230" s="49">
        <v>-314836</v>
      </c>
      <c r="R230" s="49"/>
      <c r="S230" s="49">
        <v>-14509</v>
      </c>
      <c r="T230" s="49"/>
      <c r="U230" s="49">
        <v>-329345</v>
      </c>
    </row>
    <row r="231" spans="1:21" ht="15" x14ac:dyDescent="0.25">
      <c r="A231" s="13">
        <v>740</v>
      </c>
      <c r="B231" s="137" t="s">
        <v>242</v>
      </c>
      <c r="C231" s="48">
        <v>0</v>
      </c>
      <c r="D231" s="128">
        <v>0</v>
      </c>
      <c r="E231" s="49">
        <v>0</v>
      </c>
      <c r="F231" s="49">
        <v>0</v>
      </c>
      <c r="G231" s="49">
        <v>0</v>
      </c>
      <c r="H231" s="49">
        <v>0</v>
      </c>
      <c r="I231" s="49">
        <v>0</v>
      </c>
      <c r="J231" s="49"/>
      <c r="K231" s="49">
        <v>0</v>
      </c>
      <c r="L231" s="49">
        <v>0</v>
      </c>
      <c r="M231" s="49">
        <v>0</v>
      </c>
      <c r="N231" s="49">
        <v>0</v>
      </c>
      <c r="O231" s="49">
        <v>0</v>
      </c>
      <c r="P231" s="49"/>
      <c r="Q231" s="49">
        <v>0</v>
      </c>
      <c r="R231" s="49"/>
      <c r="S231" s="49">
        <v>0</v>
      </c>
      <c r="T231" s="49"/>
      <c r="U231" s="49">
        <v>0</v>
      </c>
    </row>
    <row r="232" spans="1:21" ht="15" x14ac:dyDescent="0.25">
      <c r="A232" s="13">
        <v>741</v>
      </c>
      <c r="B232" s="137" t="s">
        <v>243</v>
      </c>
      <c r="C232" s="48">
        <v>4.9059237704383333E-3</v>
      </c>
      <c r="D232" s="128">
        <v>2202230</v>
      </c>
      <c r="E232" s="49">
        <v>0</v>
      </c>
      <c r="F232" s="49">
        <v>0</v>
      </c>
      <c r="G232" s="49">
        <v>0</v>
      </c>
      <c r="H232" s="49">
        <v>36801</v>
      </c>
      <c r="I232" s="49">
        <v>36801</v>
      </c>
      <c r="J232" s="49"/>
      <c r="K232" s="49">
        <v>1119700</v>
      </c>
      <c r="L232" s="49">
        <v>0</v>
      </c>
      <c r="M232" s="49">
        <v>2118083</v>
      </c>
      <c r="N232" s="49">
        <v>527574</v>
      </c>
      <c r="O232" s="49">
        <v>3765357</v>
      </c>
      <c r="P232" s="49"/>
      <c r="Q232" s="49">
        <v>-874677</v>
      </c>
      <c r="R232" s="49"/>
      <c r="S232" s="49">
        <v>-120821</v>
      </c>
      <c r="T232" s="49"/>
      <c r="U232" s="49">
        <v>-995498</v>
      </c>
    </row>
    <row r="233" spans="1:21" ht="15" x14ac:dyDescent="0.25">
      <c r="A233" s="13">
        <v>742</v>
      </c>
      <c r="B233" s="137" t="s">
        <v>244</v>
      </c>
      <c r="C233" s="48">
        <v>1.4999276947916741E-3</v>
      </c>
      <c r="D233" s="128">
        <v>673311</v>
      </c>
      <c r="E233" s="49">
        <v>0</v>
      </c>
      <c r="F233" s="49">
        <v>0</v>
      </c>
      <c r="G233" s="49">
        <v>0</v>
      </c>
      <c r="H233" s="49">
        <v>250829</v>
      </c>
      <c r="I233" s="49">
        <v>250829</v>
      </c>
      <c r="J233" s="49"/>
      <c r="K233" s="49">
        <v>342335</v>
      </c>
      <c r="L233" s="49">
        <v>0</v>
      </c>
      <c r="M233" s="49">
        <v>647579</v>
      </c>
      <c r="N233" s="49">
        <v>0</v>
      </c>
      <c r="O233" s="49">
        <v>989914</v>
      </c>
      <c r="P233" s="49"/>
      <c r="Q233" s="49">
        <v>-267422</v>
      </c>
      <c r="R233" s="49"/>
      <c r="S233" s="49">
        <v>66659</v>
      </c>
      <c r="T233" s="49"/>
      <c r="U233" s="49">
        <v>-200763</v>
      </c>
    </row>
    <row r="234" spans="1:21" ht="15" x14ac:dyDescent="0.25">
      <c r="A234" s="13">
        <v>743</v>
      </c>
      <c r="B234" s="137" t="s">
        <v>245</v>
      </c>
      <c r="C234" s="48">
        <v>3.4757519845576403E-3</v>
      </c>
      <c r="D234" s="128">
        <v>1560237</v>
      </c>
      <c r="E234" s="49">
        <v>0</v>
      </c>
      <c r="F234" s="49">
        <v>0</v>
      </c>
      <c r="G234" s="49">
        <v>0</v>
      </c>
      <c r="H234" s="49">
        <v>271291</v>
      </c>
      <c r="I234" s="49">
        <v>271291</v>
      </c>
      <c r="J234" s="49"/>
      <c r="K234" s="49">
        <v>793286</v>
      </c>
      <c r="L234" s="49">
        <v>0</v>
      </c>
      <c r="M234" s="49">
        <v>1500621</v>
      </c>
      <c r="N234" s="49">
        <v>109296</v>
      </c>
      <c r="O234" s="49">
        <v>2403203</v>
      </c>
      <c r="P234" s="49"/>
      <c r="Q234" s="49">
        <v>-619691</v>
      </c>
      <c r="R234" s="49"/>
      <c r="S234" s="49">
        <v>1078</v>
      </c>
      <c r="T234" s="49"/>
      <c r="U234" s="49">
        <v>-618613</v>
      </c>
    </row>
    <row r="235" spans="1:21" ht="15" x14ac:dyDescent="0.25">
      <c r="A235" s="13">
        <v>744</v>
      </c>
      <c r="B235" s="137" t="s">
        <v>246</v>
      </c>
      <c r="C235" s="48">
        <v>0</v>
      </c>
      <c r="D235" s="128">
        <v>0</v>
      </c>
      <c r="E235" s="49">
        <v>0</v>
      </c>
      <c r="F235" s="49">
        <v>0</v>
      </c>
      <c r="G235" s="49">
        <v>0</v>
      </c>
      <c r="H235" s="49">
        <v>0</v>
      </c>
      <c r="I235" s="49">
        <v>0</v>
      </c>
      <c r="J235" s="49"/>
      <c r="K235" s="49">
        <v>0</v>
      </c>
      <c r="L235" s="49">
        <v>0</v>
      </c>
      <c r="M235" s="49">
        <v>0</v>
      </c>
      <c r="N235" s="49">
        <v>0</v>
      </c>
      <c r="O235" s="49">
        <v>0</v>
      </c>
      <c r="P235" s="49"/>
      <c r="Q235" s="49">
        <v>0</v>
      </c>
      <c r="R235" s="49"/>
      <c r="S235" s="49">
        <v>0</v>
      </c>
      <c r="T235" s="49"/>
      <c r="U235" s="49">
        <v>0</v>
      </c>
    </row>
    <row r="236" spans="1:21" ht="15" x14ac:dyDescent="0.25">
      <c r="A236" s="13">
        <v>745</v>
      </c>
      <c r="B236" s="137" t="s">
        <v>247</v>
      </c>
      <c r="C236" s="48">
        <v>3.9994863544729961E-3</v>
      </c>
      <c r="D236" s="128">
        <v>1795339</v>
      </c>
      <c r="E236" s="49">
        <v>0</v>
      </c>
      <c r="F236" s="49">
        <v>0</v>
      </c>
      <c r="G236" s="49">
        <v>0</v>
      </c>
      <c r="H236" s="49">
        <v>47847</v>
      </c>
      <c r="I236" s="49">
        <v>47847</v>
      </c>
      <c r="J236" s="49"/>
      <c r="K236" s="49">
        <v>912820</v>
      </c>
      <c r="L236" s="49">
        <v>0</v>
      </c>
      <c r="M236" s="49">
        <v>1726738</v>
      </c>
      <c r="N236" s="49">
        <v>359962</v>
      </c>
      <c r="O236" s="49">
        <v>2999520</v>
      </c>
      <c r="P236" s="49"/>
      <c r="Q236" s="49">
        <v>-713068</v>
      </c>
      <c r="R236" s="49"/>
      <c r="S236" s="49">
        <v>-53912</v>
      </c>
      <c r="T236" s="49"/>
      <c r="U236" s="49">
        <v>-766980</v>
      </c>
    </row>
    <row r="237" spans="1:21" ht="15" x14ac:dyDescent="0.25">
      <c r="A237" s="13">
        <v>747</v>
      </c>
      <c r="B237" s="137" t="s">
        <v>248</v>
      </c>
      <c r="C237" s="48">
        <v>2.8180505124661957E-3</v>
      </c>
      <c r="D237" s="128">
        <v>1264998</v>
      </c>
      <c r="E237" s="49">
        <v>0</v>
      </c>
      <c r="F237" s="49">
        <v>0</v>
      </c>
      <c r="G237" s="49">
        <v>0</v>
      </c>
      <c r="H237" s="49">
        <v>195127</v>
      </c>
      <c r="I237" s="49">
        <v>195127</v>
      </c>
      <c r="J237" s="49"/>
      <c r="K237" s="49">
        <v>643176</v>
      </c>
      <c r="L237" s="49">
        <v>0</v>
      </c>
      <c r="M237" s="49">
        <v>1216665</v>
      </c>
      <c r="N237" s="49">
        <v>38006</v>
      </c>
      <c r="O237" s="49">
        <v>1897847</v>
      </c>
      <c r="P237" s="49"/>
      <c r="Q237" s="49">
        <v>-502430</v>
      </c>
      <c r="R237" s="49"/>
      <c r="S237" s="49">
        <v>39058</v>
      </c>
      <c r="T237" s="49"/>
      <c r="U237" s="49">
        <v>-463372</v>
      </c>
    </row>
    <row r="238" spans="1:21" ht="15" x14ac:dyDescent="0.25">
      <c r="A238" s="13">
        <v>748</v>
      </c>
      <c r="B238" s="137" t="s">
        <v>249</v>
      </c>
      <c r="C238" s="48">
        <v>1.620554465080233E-3</v>
      </c>
      <c r="D238" s="128">
        <v>727456</v>
      </c>
      <c r="E238" s="49">
        <v>0</v>
      </c>
      <c r="F238" s="49">
        <v>0</v>
      </c>
      <c r="G238" s="49">
        <v>0</v>
      </c>
      <c r="H238" s="49">
        <v>171561</v>
      </c>
      <c r="I238" s="49">
        <v>171561</v>
      </c>
      <c r="J238" s="49"/>
      <c r="K238" s="49">
        <v>369866</v>
      </c>
      <c r="L238" s="49">
        <v>0</v>
      </c>
      <c r="M238" s="49">
        <v>699658</v>
      </c>
      <c r="N238" s="49">
        <v>122875</v>
      </c>
      <c r="O238" s="49">
        <v>1192399</v>
      </c>
      <c r="P238" s="49"/>
      <c r="Q238" s="49">
        <v>-288928</v>
      </c>
      <c r="R238" s="49"/>
      <c r="S238" s="49">
        <v>-11406</v>
      </c>
      <c r="T238" s="49"/>
      <c r="U238" s="49">
        <v>-300334</v>
      </c>
    </row>
    <row r="239" spans="1:21" ht="15" x14ac:dyDescent="0.25">
      <c r="A239" s="13">
        <v>749</v>
      </c>
      <c r="B239" s="137" t="s">
        <v>250</v>
      </c>
      <c r="C239" s="48">
        <v>3.3762416924043972E-3</v>
      </c>
      <c r="D239" s="128">
        <v>1515568</v>
      </c>
      <c r="E239" s="49">
        <v>0</v>
      </c>
      <c r="F239" s="49">
        <v>0</v>
      </c>
      <c r="G239" s="49">
        <v>0</v>
      </c>
      <c r="H239" s="49">
        <v>0</v>
      </c>
      <c r="I239" s="49">
        <v>0</v>
      </c>
      <c r="J239" s="49"/>
      <c r="K239" s="49">
        <v>770574</v>
      </c>
      <c r="L239" s="49">
        <v>0</v>
      </c>
      <c r="M239" s="49">
        <v>1457658</v>
      </c>
      <c r="N239" s="49">
        <v>626935</v>
      </c>
      <c r="O239" s="49">
        <v>2855167</v>
      </c>
      <c r="P239" s="49"/>
      <c r="Q239" s="49">
        <v>-601950</v>
      </c>
      <c r="R239" s="49"/>
      <c r="S239" s="49">
        <v>-173815</v>
      </c>
      <c r="T239" s="49"/>
      <c r="U239" s="49">
        <v>-775765</v>
      </c>
    </row>
    <row r="240" spans="1:21" ht="15" x14ac:dyDescent="0.25">
      <c r="A240" s="13">
        <v>750</v>
      </c>
      <c r="B240" s="137" t="s">
        <v>251</v>
      </c>
      <c r="C240" s="48">
        <v>0</v>
      </c>
      <c r="D240" s="128">
        <v>0</v>
      </c>
      <c r="E240" s="49">
        <v>0</v>
      </c>
      <c r="F240" s="49">
        <v>0</v>
      </c>
      <c r="G240" s="49">
        <v>0</v>
      </c>
      <c r="H240" s="49">
        <v>0</v>
      </c>
      <c r="I240" s="49">
        <v>0</v>
      </c>
      <c r="J240" s="49"/>
      <c r="K240" s="49">
        <v>0</v>
      </c>
      <c r="L240" s="49">
        <v>0</v>
      </c>
      <c r="M240" s="49">
        <v>0</v>
      </c>
      <c r="N240" s="49">
        <v>0</v>
      </c>
      <c r="O240" s="49">
        <v>0</v>
      </c>
      <c r="P240" s="49"/>
      <c r="Q240" s="49">
        <v>0</v>
      </c>
      <c r="R240" s="49"/>
      <c r="S240" s="49">
        <v>0</v>
      </c>
      <c r="T240" s="49"/>
      <c r="U240" s="49">
        <v>0</v>
      </c>
    </row>
    <row r="241" spans="1:21" ht="15" x14ac:dyDescent="0.25">
      <c r="A241" s="13">
        <v>751</v>
      </c>
      <c r="B241" s="137" t="s">
        <v>252</v>
      </c>
      <c r="C241" s="48">
        <v>9.8904182778823774E-5</v>
      </c>
      <c r="D241" s="128">
        <v>44396</v>
      </c>
      <c r="E241" s="49">
        <v>0</v>
      </c>
      <c r="F241" s="49">
        <v>0</v>
      </c>
      <c r="G241" s="49">
        <v>0</v>
      </c>
      <c r="H241" s="49">
        <v>15063</v>
      </c>
      <c r="I241" s="49">
        <v>15063</v>
      </c>
      <c r="J241" s="49"/>
      <c r="K241" s="49">
        <v>22573</v>
      </c>
      <c r="L241" s="49">
        <v>0</v>
      </c>
      <c r="M241" s="49">
        <v>42701</v>
      </c>
      <c r="N241" s="49">
        <v>2483</v>
      </c>
      <c r="O241" s="49">
        <v>67757</v>
      </c>
      <c r="P241" s="49"/>
      <c r="Q241" s="49">
        <v>-17633</v>
      </c>
      <c r="R241" s="49"/>
      <c r="S241" s="49">
        <v>4681</v>
      </c>
      <c r="T241" s="49"/>
      <c r="U241" s="49">
        <v>-12952</v>
      </c>
    </row>
    <row r="242" spans="1:21" ht="15" x14ac:dyDescent="0.25">
      <c r="A242" s="13">
        <v>752</v>
      </c>
      <c r="B242" s="137" t="s">
        <v>253</v>
      </c>
      <c r="C242" s="48">
        <v>5.2140000230236913E-3</v>
      </c>
      <c r="D242" s="128">
        <v>2340527</v>
      </c>
      <c r="E242" s="49">
        <v>0</v>
      </c>
      <c r="F242" s="49">
        <v>0</v>
      </c>
      <c r="G242" s="49">
        <v>0</v>
      </c>
      <c r="H242" s="49">
        <v>190160</v>
      </c>
      <c r="I242" s="49">
        <v>190160</v>
      </c>
      <c r="J242" s="49"/>
      <c r="K242" s="49">
        <v>1190014</v>
      </c>
      <c r="L242" s="49">
        <v>0</v>
      </c>
      <c r="M242" s="49">
        <v>2251091</v>
      </c>
      <c r="N242" s="49">
        <v>1199588</v>
      </c>
      <c r="O242" s="49">
        <v>4640693</v>
      </c>
      <c r="P242" s="49"/>
      <c r="Q242" s="49">
        <v>-929604</v>
      </c>
      <c r="R242" s="49"/>
      <c r="S242" s="49">
        <v>-197340</v>
      </c>
      <c r="T242" s="49"/>
      <c r="U242" s="49">
        <v>-1126944</v>
      </c>
    </row>
    <row r="243" spans="1:21" ht="15" x14ac:dyDescent="0.25">
      <c r="A243" s="13">
        <v>753</v>
      </c>
      <c r="B243" s="137" t="s">
        <v>254</v>
      </c>
      <c r="C243" s="48">
        <v>3.6973018913372987E-3</v>
      </c>
      <c r="D243" s="128">
        <v>1659692</v>
      </c>
      <c r="E243" s="49">
        <v>0</v>
      </c>
      <c r="F243" s="49">
        <v>0</v>
      </c>
      <c r="G243" s="49">
        <v>0</v>
      </c>
      <c r="H243" s="49">
        <v>35295</v>
      </c>
      <c r="I243" s="49">
        <v>35295</v>
      </c>
      <c r="J243" s="49"/>
      <c r="K243" s="49">
        <v>843851</v>
      </c>
      <c r="L243" s="49">
        <v>0</v>
      </c>
      <c r="M243" s="49">
        <v>1596273</v>
      </c>
      <c r="N243" s="49">
        <v>1145030</v>
      </c>
      <c r="O243" s="49">
        <v>3585154</v>
      </c>
      <c r="P243" s="49"/>
      <c r="Q243" s="49">
        <v>-659192</v>
      </c>
      <c r="R243" s="49"/>
      <c r="S243" s="49">
        <v>-236449</v>
      </c>
      <c r="T243" s="49"/>
      <c r="U243" s="49">
        <v>-895641</v>
      </c>
    </row>
    <row r="244" spans="1:21" ht="15" x14ac:dyDescent="0.25">
      <c r="A244" s="13">
        <v>754</v>
      </c>
      <c r="B244" s="137" t="s">
        <v>255</v>
      </c>
      <c r="C244" s="48">
        <v>3.238034364171792E-3</v>
      </c>
      <c r="D244" s="128">
        <v>1453530</v>
      </c>
      <c r="E244" s="49">
        <v>0</v>
      </c>
      <c r="F244" s="49">
        <v>0</v>
      </c>
      <c r="G244" s="49">
        <v>0</v>
      </c>
      <c r="H244" s="49">
        <v>374884</v>
      </c>
      <c r="I244" s="49">
        <v>374884</v>
      </c>
      <c r="J244" s="49"/>
      <c r="K244" s="49">
        <v>739031</v>
      </c>
      <c r="L244" s="49">
        <v>0</v>
      </c>
      <c r="M244" s="49">
        <v>1397988</v>
      </c>
      <c r="N244" s="49">
        <v>373752</v>
      </c>
      <c r="O244" s="49">
        <v>2510771</v>
      </c>
      <c r="P244" s="49"/>
      <c r="Q244" s="49">
        <v>-577309</v>
      </c>
      <c r="R244" s="49"/>
      <c r="S244" s="49">
        <v>-37153</v>
      </c>
      <c r="T244" s="49"/>
      <c r="U244" s="49">
        <v>-614462</v>
      </c>
    </row>
    <row r="245" spans="1:21" ht="15" x14ac:dyDescent="0.25">
      <c r="A245" s="13">
        <v>756</v>
      </c>
      <c r="B245" s="137" t="s">
        <v>256</v>
      </c>
      <c r="C245" s="48">
        <v>7.164905260199186E-3</v>
      </c>
      <c r="D245" s="128">
        <v>3216271</v>
      </c>
      <c r="E245" s="49">
        <v>0</v>
      </c>
      <c r="F245" s="49">
        <v>0</v>
      </c>
      <c r="G245" s="49">
        <v>0</v>
      </c>
      <c r="H245" s="49">
        <v>1045553</v>
      </c>
      <c r="I245" s="49">
        <v>1045553</v>
      </c>
      <c r="J245" s="49"/>
      <c r="K245" s="49">
        <v>1635278</v>
      </c>
      <c r="L245" s="49">
        <v>0</v>
      </c>
      <c r="M245" s="49">
        <v>3093375</v>
      </c>
      <c r="N245" s="49">
        <v>3917</v>
      </c>
      <c r="O245" s="49">
        <v>4732570</v>
      </c>
      <c r="P245" s="49"/>
      <c r="Q245" s="49">
        <v>-1277431</v>
      </c>
      <c r="R245" s="49"/>
      <c r="S245" s="49">
        <v>237466</v>
      </c>
      <c r="T245" s="49"/>
      <c r="U245" s="49">
        <v>-1039965</v>
      </c>
    </row>
    <row r="246" spans="1:21" ht="15" x14ac:dyDescent="0.25">
      <c r="A246" s="13">
        <v>757</v>
      </c>
      <c r="B246" s="137" t="s">
        <v>257</v>
      </c>
      <c r="C246" s="48">
        <v>1.6257334834499206E-3</v>
      </c>
      <c r="D246" s="128">
        <v>729779</v>
      </c>
      <c r="E246" s="49">
        <v>0</v>
      </c>
      <c r="F246" s="49">
        <v>0</v>
      </c>
      <c r="G246" s="49">
        <v>0</v>
      </c>
      <c r="H246" s="49">
        <v>50342</v>
      </c>
      <c r="I246" s="49">
        <v>50342</v>
      </c>
      <c r="J246" s="49"/>
      <c r="K246" s="49">
        <v>371048</v>
      </c>
      <c r="L246" s="49">
        <v>0</v>
      </c>
      <c r="M246" s="49">
        <v>701894</v>
      </c>
      <c r="N246" s="49">
        <v>123197</v>
      </c>
      <c r="O246" s="49">
        <v>1196139</v>
      </c>
      <c r="P246" s="49"/>
      <c r="Q246" s="49">
        <v>-289852</v>
      </c>
      <c r="R246" s="49"/>
      <c r="S246" s="49">
        <v>-26808</v>
      </c>
      <c r="T246" s="49"/>
      <c r="U246" s="49">
        <v>-316660</v>
      </c>
    </row>
    <row r="247" spans="1:21" ht="15" x14ac:dyDescent="0.25">
      <c r="A247" s="13">
        <v>759</v>
      </c>
      <c r="B247" s="137" t="s">
        <v>258</v>
      </c>
      <c r="C247" s="48">
        <v>0</v>
      </c>
      <c r="D247" s="128">
        <v>0</v>
      </c>
      <c r="E247" s="49">
        <v>0</v>
      </c>
      <c r="F247" s="49">
        <v>0</v>
      </c>
      <c r="G247" s="49">
        <v>0</v>
      </c>
      <c r="H247" s="49">
        <v>0</v>
      </c>
      <c r="I247" s="49">
        <v>0</v>
      </c>
      <c r="J247" s="49"/>
      <c r="K247" s="49">
        <v>0</v>
      </c>
      <c r="L247" s="49">
        <v>0</v>
      </c>
      <c r="M247" s="49">
        <v>0</v>
      </c>
      <c r="N247" s="49">
        <v>0</v>
      </c>
      <c r="O247" s="49">
        <v>0</v>
      </c>
      <c r="P247" s="49"/>
      <c r="Q247" s="49">
        <v>0</v>
      </c>
      <c r="R247" s="49"/>
      <c r="S247" s="49">
        <v>0</v>
      </c>
      <c r="T247" s="49"/>
      <c r="U247" s="49">
        <v>0</v>
      </c>
    </row>
    <row r="248" spans="1:21" ht="15" x14ac:dyDescent="0.25">
      <c r="A248" s="13">
        <v>760</v>
      </c>
      <c r="B248" s="137" t="s">
        <v>259</v>
      </c>
      <c r="C248" s="48">
        <v>0</v>
      </c>
      <c r="D248" s="128">
        <v>0</v>
      </c>
      <c r="E248" s="49">
        <v>0</v>
      </c>
      <c r="F248" s="49">
        <v>0</v>
      </c>
      <c r="G248" s="49">
        <v>0</v>
      </c>
      <c r="H248" s="49">
        <v>0</v>
      </c>
      <c r="I248" s="49">
        <v>0</v>
      </c>
      <c r="J248" s="49"/>
      <c r="K248" s="49">
        <v>0</v>
      </c>
      <c r="L248" s="49">
        <v>0</v>
      </c>
      <c r="M248" s="49">
        <v>0</v>
      </c>
      <c r="N248" s="49">
        <v>0</v>
      </c>
      <c r="O248" s="49">
        <v>0</v>
      </c>
      <c r="P248" s="49"/>
      <c r="Q248" s="49">
        <v>0</v>
      </c>
      <c r="R248" s="49"/>
      <c r="S248" s="49">
        <v>0</v>
      </c>
      <c r="T248" s="49"/>
      <c r="U248" s="49">
        <v>0</v>
      </c>
    </row>
    <row r="249" spans="1:21" ht="15" x14ac:dyDescent="0.25">
      <c r="A249" s="13">
        <v>761</v>
      </c>
      <c r="B249" s="137" t="s">
        <v>260</v>
      </c>
      <c r="C249" s="48">
        <v>1.4321399483046098E-3</v>
      </c>
      <c r="D249" s="128">
        <v>642877</v>
      </c>
      <c r="E249" s="49">
        <v>0</v>
      </c>
      <c r="F249" s="49">
        <v>0</v>
      </c>
      <c r="G249" s="49">
        <v>0</v>
      </c>
      <c r="H249" s="49">
        <v>1393</v>
      </c>
      <c r="I249" s="49">
        <v>1393</v>
      </c>
      <c r="J249" s="49"/>
      <c r="K249" s="49">
        <v>326864</v>
      </c>
      <c r="L249" s="49">
        <v>0</v>
      </c>
      <c r="M249" s="49">
        <v>618312</v>
      </c>
      <c r="N249" s="49">
        <v>189348</v>
      </c>
      <c r="O249" s="49">
        <v>1134524</v>
      </c>
      <c r="P249" s="49"/>
      <c r="Q249" s="49">
        <v>-255336</v>
      </c>
      <c r="R249" s="49"/>
      <c r="S249" s="49">
        <v>-42259</v>
      </c>
      <c r="T249" s="49"/>
      <c r="U249" s="49">
        <v>-297595</v>
      </c>
    </row>
    <row r="250" spans="1:21" ht="15" x14ac:dyDescent="0.25">
      <c r="A250" s="13">
        <v>762</v>
      </c>
      <c r="B250" s="137" t="s">
        <v>261</v>
      </c>
      <c r="C250" s="48">
        <v>0</v>
      </c>
      <c r="D250" s="128">
        <v>0</v>
      </c>
      <c r="E250" s="49">
        <v>0</v>
      </c>
      <c r="F250" s="49">
        <v>0</v>
      </c>
      <c r="G250" s="49">
        <v>0</v>
      </c>
      <c r="H250" s="49">
        <v>0</v>
      </c>
      <c r="I250" s="49">
        <v>0</v>
      </c>
      <c r="J250" s="49"/>
      <c r="K250" s="49">
        <v>0</v>
      </c>
      <c r="L250" s="49">
        <v>0</v>
      </c>
      <c r="M250" s="49">
        <v>0</v>
      </c>
      <c r="N250" s="49">
        <v>0</v>
      </c>
      <c r="O250" s="49">
        <v>0</v>
      </c>
      <c r="P250" s="49"/>
      <c r="Q250" s="49">
        <v>0</v>
      </c>
      <c r="R250" s="49"/>
      <c r="S250" s="49">
        <v>0</v>
      </c>
      <c r="T250" s="49"/>
      <c r="U250" s="49">
        <v>0</v>
      </c>
    </row>
    <row r="251" spans="1:21" ht="15" x14ac:dyDescent="0.25">
      <c r="A251" s="13">
        <v>765</v>
      </c>
      <c r="B251" s="137" t="s">
        <v>262</v>
      </c>
      <c r="C251" s="48">
        <v>1.7733485434167019E-2</v>
      </c>
      <c r="D251" s="128">
        <v>7960427</v>
      </c>
      <c r="E251" s="49">
        <v>0</v>
      </c>
      <c r="F251" s="49">
        <v>0</v>
      </c>
      <c r="G251" s="49">
        <v>0</v>
      </c>
      <c r="H251" s="49">
        <v>660434</v>
      </c>
      <c r="I251" s="49">
        <v>660434</v>
      </c>
      <c r="J251" s="49"/>
      <c r="K251" s="49">
        <v>4047391</v>
      </c>
      <c r="L251" s="49">
        <v>0</v>
      </c>
      <c r="M251" s="49">
        <v>7656252</v>
      </c>
      <c r="N251" s="49">
        <v>420546</v>
      </c>
      <c r="O251" s="49">
        <v>12124189</v>
      </c>
      <c r="P251" s="49"/>
      <c r="Q251" s="49">
        <v>-3161701</v>
      </c>
      <c r="R251" s="49"/>
      <c r="S251" s="49">
        <v>9408</v>
      </c>
      <c r="T251" s="49"/>
      <c r="U251" s="49">
        <v>-3152293</v>
      </c>
    </row>
    <row r="252" spans="1:21" ht="15" x14ac:dyDescent="0.25">
      <c r="A252" s="13">
        <v>766</v>
      </c>
      <c r="B252" s="137" t="s">
        <v>263</v>
      </c>
      <c r="C252" s="48">
        <v>5.8843400607018369E-5</v>
      </c>
      <c r="D252" s="128">
        <v>26414</v>
      </c>
      <c r="E252" s="49">
        <v>0</v>
      </c>
      <c r="F252" s="49">
        <v>0</v>
      </c>
      <c r="G252" s="49">
        <v>0</v>
      </c>
      <c r="H252" s="49">
        <v>0</v>
      </c>
      <c r="I252" s="49">
        <v>0</v>
      </c>
      <c r="J252" s="49"/>
      <c r="K252" s="49">
        <v>13430</v>
      </c>
      <c r="L252" s="49">
        <v>0</v>
      </c>
      <c r="M252" s="49">
        <v>25405</v>
      </c>
      <c r="N252" s="49">
        <v>53906</v>
      </c>
      <c r="O252" s="49">
        <v>92741</v>
      </c>
      <c r="P252" s="49"/>
      <c r="Q252" s="49">
        <v>-10492</v>
      </c>
      <c r="R252" s="49"/>
      <c r="S252" s="49">
        <v>-15806</v>
      </c>
      <c r="T252" s="49"/>
      <c r="U252" s="49">
        <v>-26298</v>
      </c>
    </row>
    <row r="253" spans="1:21" ht="15" x14ac:dyDescent="0.25">
      <c r="A253" s="13">
        <v>767</v>
      </c>
      <c r="B253" s="137" t="s">
        <v>264</v>
      </c>
      <c r="C253" s="48">
        <v>1.4969332943864605E-2</v>
      </c>
      <c r="D253" s="128">
        <v>6719620</v>
      </c>
      <c r="E253" s="49">
        <v>0</v>
      </c>
      <c r="F253" s="49">
        <v>0</v>
      </c>
      <c r="G253" s="49">
        <v>0</v>
      </c>
      <c r="H253" s="49">
        <v>1340011</v>
      </c>
      <c r="I253" s="49">
        <v>1340011</v>
      </c>
      <c r="J253" s="49"/>
      <c r="K253" s="49">
        <v>3416516</v>
      </c>
      <c r="L253" s="49">
        <v>0</v>
      </c>
      <c r="M253" s="49">
        <v>6462857</v>
      </c>
      <c r="N253" s="49">
        <v>109238</v>
      </c>
      <c r="O253" s="49">
        <v>9988611</v>
      </c>
      <c r="P253" s="49"/>
      <c r="Q253" s="49">
        <v>-2668881</v>
      </c>
      <c r="R253" s="49"/>
      <c r="S253" s="49">
        <v>255625</v>
      </c>
      <c r="T253" s="49"/>
      <c r="U253" s="49">
        <v>-2413256</v>
      </c>
    </row>
    <row r="254" spans="1:21" ht="15" x14ac:dyDescent="0.25">
      <c r="A254" s="13">
        <v>768</v>
      </c>
      <c r="B254" s="137" t="s">
        <v>265</v>
      </c>
      <c r="C254" s="48">
        <v>3.4646676323947289E-3</v>
      </c>
      <c r="D254" s="128">
        <v>1555262</v>
      </c>
      <c r="E254" s="49">
        <v>0</v>
      </c>
      <c r="F254" s="49">
        <v>0</v>
      </c>
      <c r="G254" s="49">
        <v>0</v>
      </c>
      <c r="H254" s="49">
        <v>3390</v>
      </c>
      <c r="I254" s="49">
        <v>3390</v>
      </c>
      <c r="J254" s="49"/>
      <c r="K254" s="49">
        <v>790756</v>
      </c>
      <c r="L254" s="49">
        <v>0</v>
      </c>
      <c r="M254" s="49">
        <v>1495835</v>
      </c>
      <c r="N254" s="49">
        <v>193724</v>
      </c>
      <c r="O254" s="49">
        <v>2480315</v>
      </c>
      <c r="P254" s="49"/>
      <c r="Q254" s="49">
        <v>-617714</v>
      </c>
      <c r="R254" s="49"/>
      <c r="S254" s="49">
        <v>-60003</v>
      </c>
      <c r="T254" s="49"/>
      <c r="U254" s="49">
        <v>-677717</v>
      </c>
    </row>
    <row r="255" spans="1:21" ht="15" x14ac:dyDescent="0.25">
      <c r="A255" s="13">
        <v>769</v>
      </c>
      <c r="B255" s="137" t="s">
        <v>266</v>
      </c>
      <c r="C255" s="48">
        <v>7.0631051274624183E-3</v>
      </c>
      <c r="D255" s="128">
        <v>3170573</v>
      </c>
      <c r="E255" s="49">
        <v>0</v>
      </c>
      <c r="F255" s="49">
        <v>0</v>
      </c>
      <c r="G255" s="49">
        <v>0</v>
      </c>
      <c r="H255" s="49">
        <v>0</v>
      </c>
      <c r="I255" s="49">
        <v>0</v>
      </c>
      <c r="J255" s="49"/>
      <c r="K255" s="49">
        <v>1612043</v>
      </c>
      <c r="L255" s="49">
        <v>0</v>
      </c>
      <c r="M255" s="49">
        <v>3049424</v>
      </c>
      <c r="N255" s="49">
        <v>1427968</v>
      </c>
      <c r="O255" s="49">
        <v>6089435</v>
      </c>
      <c r="P255" s="49"/>
      <c r="Q255" s="49">
        <v>-1259281</v>
      </c>
      <c r="R255" s="49"/>
      <c r="S255" s="49">
        <v>-385906</v>
      </c>
      <c r="T255" s="49"/>
      <c r="U255" s="49">
        <v>-1645187</v>
      </c>
    </row>
    <row r="256" spans="1:21" ht="15" x14ac:dyDescent="0.25">
      <c r="A256" s="13">
        <v>770</v>
      </c>
      <c r="B256" s="137" t="s">
        <v>267</v>
      </c>
      <c r="C256" s="48">
        <v>3.3005051092891264E-3</v>
      </c>
      <c r="D256" s="128">
        <v>1481570</v>
      </c>
      <c r="E256" s="49">
        <v>0</v>
      </c>
      <c r="F256" s="49">
        <v>0</v>
      </c>
      <c r="G256" s="49">
        <v>0</v>
      </c>
      <c r="H256" s="49">
        <v>0</v>
      </c>
      <c r="I256" s="49">
        <v>0</v>
      </c>
      <c r="J256" s="49"/>
      <c r="K256" s="49">
        <v>753289</v>
      </c>
      <c r="L256" s="49">
        <v>0</v>
      </c>
      <c r="M256" s="49">
        <v>1424960</v>
      </c>
      <c r="N256" s="49">
        <v>586950</v>
      </c>
      <c r="O256" s="49">
        <v>2765199</v>
      </c>
      <c r="P256" s="49"/>
      <c r="Q256" s="49">
        <v>-588447</v>
      </c>
      <c r="R256" s="49"/>
      <c r="S256" s="49">
        <v>-161950</v>
      </c>
      <c r="T256" s="49"/>
      <c r="U256" s="49">
        <v>-750397</v>
      </c>
    </row>
    <row r="257" spans="1:21" ht="15" x14ac:dyDescent="0.25">
      <c r="A257" s="13">
        <v>771</v>
      </c>
      <c r="B257" s="137" t="s">
        <v>268</v>
      </c>
      <c r="C257" s="48">
        <v>2.1135533333665225E-3</v>
      </c>
      <c r="D257" s="128">
        <v>948758</v>
      </c>
      <c r="E257" s="49">
        <v>0</v>
      </c>
      <c r="F257" s="49">
        <v>0</v>
      </c>
      <c r="G257" s="49">
        <v>0</v>
      </c>
      <c r="H257" s="49">
        <v>23214</v>
      </c>
      <c r="I257" s="49">
        <v>23214</v>
      </c>
      <c r="J257" s="49"/>
      <c r="K257" s="49">
        <v>482385</v>
      </c>
      <c r="L257" s="49">
        <v>0</v>
      </c>
      <c r="M257" s="49">
        <v>912505</v>
      </c>
      <c r="N257" s="49">
        <v>193685</v>
      </c>
      <c r="O257" s="49">
        <v>1588575</v>
      </c>
      <c r="P257" s="49"/>
      <c r="Q257" s="49">
        <v>-376825</v>
      </c>
      <c r="R257" s="49"/>
      <c r="S257" s="49">
        <v>-59201</v>
      </c>
      <c r="T257" s="49"/>
      <c r="U257" s="49">
        <v>-436026</v>
      </c>
    </row>
    <row r="258" spans="1:21" ht="15" x14ac:dyDescent="0.25">
      <c r="A258" s="13">
        <v>772</v>
      </c>
      <c r="B258" s="137" t="s">
        <v>269</v>
      </c>
      <c r="C258" s="48">
        <v>3.7197482547061517E-3</v>
      </c>
      <c r="D258" s="128">
        <v>1669766</v>
      </c>
      <c r="E258" s="49">
        <v>0</v>
      </c>
      <c r="F258" s="49">
        <v>0</v>
      </c>
      <c r="G258" s="49">
        <v>0</v>
      </c>
      <c r="H258" s="49">
        <v>31074</v>
      </c>
      <c r="I258" s="49">
        <v>31074</v>
      </c>
      <c r="J258" s="49"/>
      <c r="K258" s="49">
        <v>848974</v>
      </c>
      <c r="L258" s="49">
        <v>0</v>
      </c>
      <c r="M258" s="49">
        <v>1605963</v>
      </c>
      <c r="N258" s="49">
        <v>504832</v>
      </c>
      <c r="O258" s="49">
        <v>2959769</v>
      </c>
      <c r="P258" s="49"/>
      <c r="Q258" s="49">
        <v>-663193</v>
      </c>
      <c r="R258" s="49"/>
      <c r="S258" s="49">
        <v>-107217</v>
      </c>
      <c r="T258" s="49"/>
      <c r="U258" s="49">
        <v>-770410</v>
      </c>
    </row>
    <row r="259" spans="1:21" ht="15" x14ac:dyDescent="0.25">
      <c r="A259" s="13">
        <v>773</v>
      </c>
      <c r="B259" s="137" t="s">
        <v>270</v>
      </c>
      <c r="C259" s="48">
        <v>2.6275417015672303E-3</v>
      </c>
      <c r="D259" s="128">
        <v>1179484</v>
      </c>
      <c r="E259" s="49">
        <v>0</v>
      </c>
      <c r="F259" s="49">
        <v>0</v>
      </c>
      <c r="G259" s="49">
        <v>0</v>
      </c>
      <c r="H259" s="49">
        <v>0</v>
      </c>
      <c r="I259" s="49">
        <v>0</v>
      </c>
      <c r="J259" s="49"/>
      <c r="K259" s="49">
        <v>599695</v>
      </c>
      <c r="L259" s="49">
        <v>0</v>
      </c>
      <c r="M259" s="49">
        <v>1134414</v>
      </c>
      <c r="N259" s="49">
        <v>258881</v>
      </c>
      <c r="O259" s="49">
        <v>1992990</v>
      </c>
      <c r="P259" s="49"/>
      <c r="Q259" s="49">
        <v>-468464</v>
      </c>
      <c r="R259" s="49"/>
      <c r="S259" s="49">
        <v>-81354</v>
      </c>
      <c r="T259" s="49"/>
      <c r="U259" s="49">
        <v>-549818</v>
      </c>
    </row>
    <row r="260" spans="1:21" ht="15" x14ac:dyDescent="0.25">
      <c r="A260" s="13">
        <v>774</v>
      </c>
      <c r="B260" s="137" t="s">
        <v>271</v>
      </c>
      <c r="C260" s="48">
        <v>2.8117236109795911E-3</v>
      </c>
      <c r="D260" s="128">
        <v>1262167</v>
      </c>
      <c r="E260" s="49">
        <v>0</v>
      </c>
      <c r="F260" s="49">
        <v>0</v>
      </c>
      <c r="G260" s="49">
        <v>0</v>
      </c>
      <c r="H260" s="49">
        <v>21892</v>
      </c>
      <c r="I260" s="49">
        <v>21892</v>
      </c>
      <c r="J260" s="49"/>
      <c r="K260" s="49">
        <v>641732</v>
      </c>
      <c r="L260" s="49">
        <v>0</v>
      </c>
      <c r="M260" s="49">
        <v>1213933</v>
      </c>
      <c r="N260" s="49">
        <v>212936</v>
      </c>
      <c r="O260" s="49">
        <v>2068601</v>
      </c>
      <c r="P260" s="49"/>
      <c r="Q260" s="49">
        <v>-501301</v>
      </c>
      <c r="R260" s="49"/>
      <c r="S260" s="49">
        <v>-30079</v>
      </c>
      <c r="T260" s="49"/>
      <c r="U260" s="49">
        <v>-531380</v>
      </c>
    </row>
    <row r="261" spans="1:21" ht="15" x14ac:dyDescent="0.25">
      <c r="A261" s="13">
        <v>775</v>
      </c>
      <c r="B261" s="137" t="s">
        <v>272</v>
      </c>
      <c r="C261" s="48">
        <v>3.1899714145190027E-3</v>
      </c>
      <c r="D261" s="128">
        <v>1431954</v>
      </c>
      <c r="E261" s="49">
        <v>0</v>
      </c>
      <c r="F261" s="49">
        <v>0</v>
      </c>
      <c r="G261" s="49">
        <v>0</v>
      </c>
      <c r="H261" s="49">
        <v>171073</v>
      </c>
      <c r="I261" s="49">
        <v>171073</v>
      </c>
      <c r="J261" s="49"/>
      <c r="K261" s="49">
        <v>728061</v>
      </c>
      <c r="L261" s="49">
        <v>0</v>
      </c>
      <c r="M261" s="49">
        <v>1377238</v>
      </c>
      <c r="N261" s="49">
        <v>220261</v>
      </c>
      <c r="O261" s="49">
        <v>2325560</v>
      </c>
      <c r="P261" s="49"/>
      <c r="Q261" s="49">
        <v>-568739</v>
      </c>
      <c r="R261" s="49"/>
      <c r="S261" s="49">
        <v>-24853</v>
      </c>
      <c r="T261" s="49"/>
      <c r="U261" s="49">
        <v>-593592</v>
      </c>
    </row>
    <row r="262" spans="1:21" ht="15" x14ac:dyDescent="0.25">
      <c r="A262" s="13">
        <v>776</v>
      </c>
      <c r="B262" s="137" t="s">
        <v>273</v>
      </c>
      <c r="C262" s="48">
        <v>3.0717597699919216E-3</v>
      </c>
      <c r="D262" s="128">
        <v>1378886</v>
      </c>
      <c r="E262" s="49">
        <v>0</v>
      </c>
      <c r="F262" s="49">
        <v>0</v>
      </c>
      <c r="G262" s="49">
        <v>0</v>
      </c>
      <c r="H262" s="49">
        <v>7389</v>
      </c>
      <c r="I262" s="49">
        <v>7389</v>
      </c>
      <c r="J262" s="49"/>
      <c r="K262" s="49">
        <v>701081</v>
      </c>
      <c r="L262" s="49">
        <v>0</v>
      </c>
      <c r="M262" s="49">
        <v>1326201</v>
      </c>
      <c r="N262" s="49">
        <v>132986</v>
      </c>
      <c r="O262" s="49">
        <v>2160268</v>
      </c>
      <c r="P262" s="49"/>
      <c r="Q262" s="49">
        <v>-547665</v>
      </c>
      <c r="R262" s="49"/>
      <c r="S262" s="49">
        <v>-34509</v>
      </c>
      <c r="T262" s="49"/>
      <c r="U262" s="49">
        <v>-582174</v>
      </c>
    </row>
    <row r="263" spans="1:21" ht="15" x14ac:dyDescent="0.25">
      <c r="A263" s="13">
        <v>777</v>
      </c>
      <c r="B263" s="137" t="s">
        <v>274</v>
      </c>
      <c r="C263" s="48">
        <v>1.5619810201708434E-2</v>
      </c>
      <c r="D263" s="128">
        <v>7011608</v>
      </c>
      <c r="E263" s="49">
        <v>0</v>
      </c>
      <c r="F263" s="49">
        <v>0</v>
      </c>
      <c r="G263" s="49">
        <v>0</v>
      </c>
      <c r="H263" s="49">
        <v>0</v>
      </c>
      <c r="I263" s="49">
        <v>0</v>
      </c>
      <c r="J263" s="49"/>
      <c r="K263" s="49">
        <v>3564977</v>
      </c>
      <c r="L263" s="49">
        <v>0</v>
      </c>
      <c r="M263" s="49">
        <v>6743694</v>
      </c>
      <c r="N263" s="49">
        <v>1377902</v>
      </c>
      <c r="O263" s="49">
        <v>11686573</v>
      </c>
      <c r="P263" s="49"/>
      <c r="Q263" s="49">
        <v>-2784855</v>
      </c>
      <c r="R263" s="49"/>
      <c r="S263" s="49">
        <v>-547087</v>
      </c>
      <c r="T263" s="49"/>
      <c r="U263" s="49">
        <v>-3331942</v>
      </c>
    </row>
    <row r="264" spans="1:21" ht="15" x14ac:dyDescent="0.25">
      <c r="A264" s="13">
        <v>778</v>
      </c>
      <c r="B264" s="137" t="s">
        <v>275</v>
      </c>
      <c r="C264" s="48">
        <v>3.6423313264676654E-3</v>
      </c>
      <c r="D264" s="128">
        <v>1635012</v>
      </c>
      <c r="E264" s="49">
        <v>0</v>
      </c>
      <c r="F264" s="49">
        <v>0</v>
      </c>
      <c r="G264" s="49">
        <v>0</v>
      </c>
      <c r="H264" s="49">
        <v>364800</v>
      </c>
      <c r="I264" s="49">
        <v>364800</v>
      </c>
      <c r="J264" s="49"/>
      <c r="K264" s="49">
        <v>831305</v>
      </c>
      <c r="L264" s="49">
        <v>0</v>
      </c>
      <c r="M264" s="49">
        <v>1572540</v>
      </c>
      <c r="N264" s="49">
        <v>0</v>
      </c>
      <c r="O264" s="49">
        <v>2403845</v>
      </c>
      <c r="P264" s="49"/>
      <c r="Q264" s="49">
        <v>-649392</v>
      </c>
      <c r="R264" s="49"/>
      <c r="S264" s="49">
        <v>143975</v>
      </c>
      <c r="T264" s="49"/>
      <c r="U264" s="49">
        <v>-505417</v>
      </c>
    </row>
    <row r="265" spans="1:21" ht="15" x14ac:dyDescent="0.25">
      <c r="A265" s="13">
        <v>785</v>
      </c>
      <c r="B265" s="137" t="s">
        <v>276</v>
      </c>
      <c r="C265" s="48">
        <v>3.9323588947346002E-3</v>
      </c>
      <c r="D265" s="128">
        <v>1765203</v>
      </c>
      <c r="E265" s="49">
        <v>0</v>
      </c>
      <c r="F265" s="49">
        <v>0</v>
      </c>
      <c r="G265" s="49">
        <v>0</v>
      </c>
      <c r="H265" s="49">
        <v>219485</v>
      </c>
      <c r="I265" s="49">
        <v>219485</v>
      </c>
      <c r="J265" s="49"/>
      <c r="K265" s="49">
        <v>897499</v>
      </c>
      <c r="L265" s="49">
        <v>0</v>
      </c>
      <c r="M265" s="49">
        <v>1697756</v>
      </c>
      <c r="N265" s="49">
        <v>94455</v>
      </c>
      <c r="O265" s="49">
        <v>2689710</v>
      </c>
      <c r="P265" s="49"/>
      <c r="Q265" s="49">
        <v>-701100</v>
      </c>
      <c r="R265" s="49"/>
      <c r="S265" s="49">
        <v>87725</v>
      </c>
      <c r="T265" s="49"/>
      <c r="U265" s="49">
        <v>-613375</v>
      </c>
    </row>
    <row r="266" spans="1:21" ht="15" x14ac:dyDescent="0.25">
      <c r="A266" s="13">
        <v>786</v>
      </c>
      <c r="B266" s="137" t="s">
        <v>277</v>
      </c>
      <c r="C266" s="48">
        <v>0</v>
      </c>
      <c r="D266" s="128">
        <v>0</v>
      </c>
      <c r="E266" s="49">
        <v>0</v>
      </c>
      <c r="F266" s="49">
        <v>0</v>
      </c>
      <c r="G266" s="49">
        <v>0</v>
      </c>
      <c r="H266" s="49">
        <v>0</v>
      </c>
      <c r="I266" s="49">
        <v>0</v>
      </c>
      <c r="J266" s="49"/>
      <c r="K266" s="49">
        <v>0</v>
      </c>
      <c r="L266" s="49">
        <v>0</v>
      </c>
      <c r="M266" s="49">
        <v>0</v>
      </c>
      <c r="N266" s="49">
        <v>10043</v>
      </c>
      <c r="O266" s="49">
        <v>10043</v>
      </c>
      <c r="P266" s="49"/>
      <c r="Q266" s="49">
        <v>0</v>
      </c>
      <c r="R266" s="49"/>
      <c r="S266" s="49">
        <v>-7022</v>
      </c>
      <c r="T266" s="49"/>
      <c r="U266" s="49">
        <v>-7022</v>
      </c>
    </row>
    <row r="267" spans="1:21" ht="15" x14ac:dyDescent="0.25">
      <c r="A267" s="13">
        <v>794</v>
      </c>
      <c r="B267" s="137" t="s">
        <v>278</v>
      </c>
      <c r="C267" s="48">
        <v>4.2631024527931731E-3</v>
      </c>
      <c r="D267" s="128">
        <v>1913671</v>
      </c>
      <c r="E267" s="49">
        <v>0</v>
      </c>
      <c r="F267" s="49">
        <v>0</v>
      </c>
      <c r="G267" s="49">
        <v>0</v>
      </c>
      <c r="H267" s="49">
        <v>523435</v>
      </c>
      <c r="I267" s="49">
        <v>523435</v>
      </c>
      <c r="J267" s="49"/>
      <c r="K267" s="49">
        <v>972986</v>
      </c>
      <c r="L267" s="49">
        <v>0</v>
      </c>
      <c r="M267" s="49">
        <v>1840551</v>
      </c>
      <c r="N267" s="49">
        <v>179827</v>
      </c>
      <c r="O267" s="49">
        <v>2993364</v>
      </c>
      <c r="P267" s="49"/>
      <c r="Q267" s="49">
        <v>-760068</v>
      </c>
      <c r="R267" s="49"/>
      <c r="S267" s="49">
        <v>21543</v>
      </c>
      <c r="T267" s="49"/>
      <c r="U267" s="49">
        <v>-738525</v>
      </c>
    </row>
    <row r="268" spans="1:21" ht="15" x14ac:dyDescent="0.25">
      <c r="A268" s="13">
        <v>820</v>
      </c>
      <c r="B268" s="137" t="s">
        <v>279</v>
      </c>
      <c r="C268" s="48">
        <v>0</v>
      </c>
      <c r="D268" s="128">
        <v>0</v>
      </c>
      <c r="E268" s="49">
        <v>0</v>
      </c>
      <c r="F268" s="49">
        <v>0</v>
      </c>
      <c r="G268" s="49">
        <v>0</v>
      </c>
      <c r="H268" s="49">
        <v>0</v>
      </c>
      <c r="I268" s="49">
        <v>0</v>
      </c>
      <c r="J268" s="49"/>
      <c r="K268" s="49">
        <v>0</v>
      </c>
      <c r="L268" s="49">
        <v>0</v>
      </c>
      <c r="M268" s="49">
        <v>0</v>
      </c>
      <c r="N268" s="49">
        <v>0</v>
      </c>
      <c r="O268" s="49">
        <v>0</v>
      </c>
      <c r="P268" s="49"/>
      <c r="Q268" s="49">
        <v>0</v>
      </c>
      <c r="R268" s="49"/>
      <c r="S268" s="49">
        <v>0</v>
      </c>
      <c r="T268" s="49"/>
      <c r="U268" s="49">
        <v>0</v>
      </c>
    </row>
    <row r="269" spans="1:21" ht="15" x14ac:dyDescent="0.25">
      <c r="A269" s="13">
        <v>834</v>
      </c>
      <c r="B269" s="137" t="s">
        <v>280</v>
      </c>
      <c r="C269" s="48">
        <v>0</v>
      </c>
      <c r="D269" s="128">
        <v>0</v>
      </c>
      <c r="E269" s="49">
        <v>0</v>
      </c>
      <c r="F269" s="49">
        <v>0</v>
      </c>
      <c r="G269" s="49">
        <v>0</v>
      </c>
      <c r="H269" s="49">
        <v>0</v>
      </c>
      <c r="I269" s="49">
        <v>0</v>
      </c>
      <c r="J269" s="49"/>
      <c r="K269" s="49">
        <v>0</v>
      </c>
      <c r="L269" s="49">
        <v>0</v>
      </c>
      <c r="M269" s="49">
        <v>0</v>
      </c>
      <c r="N269" s="49">
        <v>0</v>
      </c>
      <c r="O269" s="49">
        <v>0</v>
      </c>
      <c r="P269" s="49"/>
      <c r="Q269" s="49">
        <v>0</v>
      </c>
      <c r="R269" s="49"/>
      <c r="S269" s="49">
        <v>0</v>
      </c>
      <c r="T269" s="49"/>
      <c r="U269" s="49">
        <v>0</v>
      </c>
    </row>
    <row r="270" spans="1:21" ht="15" x14ac:dyDescent="0.25">
      <c r="A270" s="13">
        <v>837</v>
      </c>
      <c r="B270" s="137" t="s">
        <v>281</v>
      </c>
      <c r="C270" s="48">
        <v>0</v>
      </c>
      <c r="D270" s="128">
        <v>0</v>
      </c>
      <c r="E270" s="49">
        <v>0</v>
      </c>
      <c r="F270" s="49">
        <v>0</v>
      </c>
      <c r="G270" s="49">
        <v>0</v>
      </c>
      <c r="H270" s="49">
        <v>0</v>
      </c>
      <c r="I270" s="49">
        <v>0</v>
      </c>
      <c r="J270" s="49"/>
      <c r="K270" s="49">
        <v>0</v>
      </c>
      <c r="L270" s="49">
        <v>0</v>
      </c>
      <c r="M270" s="49">
        <v>0</v>
      </c>
      <c r="N270" s="49">
        <v>0</v>
      </c>
      <c r="O270" s="49">
        <v>0</v>
      </c>
      <c r="P270" s="49"/>
      <c r="Q270" s="49">
        <v>0</v>
      </c>
      <c r="R270" s="49"/>
      <c r="S270" s="49">
        <v>0</v>
      </c>
      <c r="T270" s="49"/>
      <c r="U270" s="49">
        <v>0</v>
      </c>
    </row>
    <row r="271" spans="1:21" ht="15" x14ac:dyDescent="0.25">
      <c r="A271" s="13">
        <v>838</v>
      </c>
      <c r="B271" s="137" t="s">
        <v>282</v>
      </c>
      <c r="C271" s="48">
        <v>0</v>
      </c>
      <c r="D271" s="128">
        <v>0</v>
      </c>
      <c r="E271" s="49">
        <v>0</v>
      </c>
      <c r="F271" s="49">
        <v>0</v>
      </c>
      <c r="G271" s="49">
        <v>0</v>
      </c>
      <c r="H271" s="49">
        <v>0</v>
      </c>
      <c r="I271" s="49">
        <v>0</v>
      </c>
      <c r="J271" s="49"/>
      <c r="K271" s="49">
        <v>0</v>
      </c>
      <c r="L271" s="49">
        <v>0</v>
      </c>
      <c r="M271" s="49">
        <v>0</v>
      </c>
      <c r="N271" s="49">
        <v>0</v>
      </c>
      <c r="O271" s="49">
        <v>0</v>
      </c>
      <c r="P271" s="49"/>
      <c r="Q271" s="49">
        <v>0</v>
      </c>
      <c r="R271" s="49"/>
      <c r="S271" s="49">
        <v>0</v>
      </c>
      <c r="T271" s="49"/>
      <c r="U271" s="49">
        <v>0</v>
      </c>
    </row>
    <row r="272" spans="1:21" ht="15" x14ac:dyDescent="0.25">
      <c r="A272" s="13">
        <v>839</v>
      </c>
      <c r="B272" s="137" t="s">
        <v>283</v>
      </c>
      <c r="C272" s="48">
        <v>0</v>
      </c>
      <c r="D272" s="128">
        <v>0</v>
      </c>
      <c r="E272" s="49">
        <v>0</v>
      </c>
      <c r="F272" s="49">
        <v>0</v>
      </c>
      <c r="G272" s="49">
        <v>0</v>
      </c>
      <c r="H272" s="49">
        <v>0</v>
      </c>
      <c r="I272" s="49">
        <v>0</v>
      </c>
      <c r="J272" s="49"/>
      <c r="K272" s="49">
        <v>0</v>
      </c>
      <c r="L272" s="49">
        <v>0</v>
      </c>
      <c r="M272" s="49">
        <v>0</v>
      </c>
      <c r="N272" s="49">
        <v>0</v>
      </c>
      <c r="O272" s="49">
        <v>0</v>
      </c>
      <c r="P272" s="49"/>
      <c r="Q272" s="49">
        <v>0</v>
      </c>
      <c r="R272" s="49"/>
      <c r="S272" s="49">
        <v>0</v>
      </c>
      <c r="T272" s="49"/>
      <c r="U272" s="49">
        <v>0</v>
      </c>
    </row>
    <row r="273" spans="1:21" ht="15" x14ac:dyDescent="0.25">
      <c r="A273" s="13">
        <v>840</v>
      </c>
      <c r="B273" s="137" t="s">
        <v>284</v>
      </c>
      <c r="C273" s="48">
        <v>0</v>
      </c>
      <c r="D273" s="128">
        <v>0</v>
      </c>
      <c r="E273" s="49">
        <v>0</v>
      </c>
      <c r="F273" s="49">
        <v>0</v>
      </c>
      <c r="G273" s="49">
        <v>0</v>
      </c>
      <c r="H273" s="49">
        <v>0</v>
      </c>
      <c r="I273" s="49">
        <v>0</v>
      </c>
      <c r="J273" s="49"/>
      <c r="K273" s="49">
        <v>0</v>
      </c>
      <c r="L273" s="49">
        <v>0</v>
      </c>
      <c r="M273" s="49">
        <v>0</v>
      </c>
      <c r="N273" s="49">
        <v>0</v>
      </c>
      <c r="O273" s="49">
        <v>0</v>
      </c>
      <c r="P273" s="49"/>
      <c r="Q273" s="49">
        <v>0</v>
      </c>
      <c r="R273" s="49"/>
      <c r="S273" s="49">
        <v>0</v>
      </c>
      <c r="T273" s="49"/>
      <c r="U273" s="49">
        <v>0</v>
      </c>
    </row>
    <row r="274" spans="1:21" ht="15" x14ac:dyDescent="0.25">
      <c r="A274" s="13">
        <v>841</v>
      </c>
      <c r="B274" s="137" t="s">
        <v>285</v>
      </c>
      <c r="C274" s="48">
        <v>3.4767144794720458E-4</v>
      </c>
      <c r="D274" s="128">
        <v>156066</v>
      </c>
      <c r="E274" s="49">
        <v>0</v>
      </c>
      <c r="F274" s="49">
        <v>0</v>
      </c>
      <c r="G274" s="49">
        <v>0</v>
      </c>
      <c r="H274" s="49">
        <v>22329</v>
      </c>
      <c r="I274" s="49">
        <v>22329</v>
      </c>
      <c r="J274" s="49"/>
      <c r="K274" s="49">
        <v>79351</v>
      </c>
      <c r="L274" s="49">
        <v>0</v>
      </c>
      <c r="M274" s="49">
        <v>150104</v>
      </c>
      <c r="N274" s="49">
        <v>21614</v>
      </c>
      <c r="O274" s="49">
        <v>251069</v>
      </c>
      <c r="P274" s="49"/>
      <c r="Q274" s="49">
        <v>-61986</v>
      </c>
      <c r="R274" s="49"/>
      <c r="S274" s="49">
        <v>-727</v>
      </c>
      <c r="T274" s="49"/>
      <c r="U274" s="49">
        <v>-62713</v>
      </c>
    </row>
    <row r="275" spans="1:21" ht="15" x14ac:dyDescent="0.25">
      <c r="A275" s="13">
        <v>842</v>
      </c>
      <c r="B275" s="137" t="s">
        <v>286</v>
      </c>
      <c r="C275" s="48">
        <v>0</v>
      </c>
      <c r="D275" s="128">
        <v>0</v>
      </c>
      <c r="E275" s="49">
        <v>0</v>
      </c>
      <c r="F275" s="49">
        <v>0</v>
      </c>
      <c r="G275" s="49">
        <v>0</v>
      </c>
      <c r="H275" s="49">
        <v>0</v>
      </c>
      <c r="I275" s="49">
        <v>0</v>
      </c>
      <c r="J275" s="49"/>
      <c r="K275" s="49">
        <v>0</v>
      </c>
      <c r="L275" s="49">
        <v>0</v>
      </c>
      <c r="M275" s="49">
        <v>0</v>
      </c>
      <c r="N275" s="49">
        <v>0</v>
      </c>
      <c r="O275" s="49">
        <v>0</v>
      </c>
      <c r="P275" s="49"/>
      <c r="Q275" s="49">
        <v>0</v>
      </c>
      <c r="R275" s="49"/>
      <c r="S275" s="49">
        <v>0</v>
      </c>
      <c r="T275" s="49"/>
      <c r="U275" s="49">
        <v>0</v>
      </c>
    </row>
    <row r="276" spans="1:21" ht="15" x14ac:dyDescent="0.25">
      <c r="A276" s="13">
        <v>844</v>
      </c>
      <c r="B276" s="137" t="s">
        <v>287</v>
      </c>
      <c r="C276" s="48">
        <v>0</v>
      </c>
      <c r="D276" s="128">
        <v>0</v>
      </c>
      <c r="E276" s="49">
        <v>0</v>
      </c>
      <c r="F276" s="49">
        <v>0</v>
      </c>
      <c r="G276" s="49">
        <v>0</v>
      </c>
      <c r="H276" s="49">
        <v>0</v>
      </c>
      <c r="I276" s="49">
        <v>0</v>
      </c>
      <c r="J276" s="49"/>
      <c r="K276" s="49">
        <v>0</v>
      </c>
      <c r="L276" s="49">
        <v>0</v>
      </c>
      <c r="M276" s="49">
        <v>0</v>
      </c>
      <c r="N276" s="49">
        <v>0</v>
      </c>
      <c r="O276" s="49">
        <v>0</v>
      </c>
      <c r="P276" s="49"/>
      <c r="Q276" s="49">
        <v>0</v>
      </c>
      <c r="R276" s="49"/>
      <c r="S276" s="49">
        <v>0</v>
      </c>
      <c r="T276" s="49"/>
      <c r="U276" s="49">
        <v>0</v>
      </c>
    </row>
    <row r="277" spans="1:21" ht="15" x14ac:dyDescent="0.25">
      <c r="A277" s="13">
        <v>845</v>
      </c>
      <c r="B277" s="137" t="s">
        <v>288</v>
      </c>
      <c r="C277" s="48">
        <v>0</v>
      </c>
      <c r="D277" s="128">
        <v>0</v>
      </c>
      <c r="E277" s="49">
        <v>0</v>
      </c>
      <c r="F277" s="49">
        <v>0</v>
      </c>
      <c r="G277" s="49">
        <v>0</v>
      </c>
      <c r="H277" s="49">
        <v>0</v>
      </c>
      <c r="I277" s="49">
        <v>0</v>
      </c>
      <c r="J277" s="49"/>
      <c r="K277" s="49">
        <v>0</v>
      </c>
      <c r="L277" s="49">
        <v>0</v>
      </c>
      <c r="M277" s="49">
        <v>0</v>
      </c>
      <c r="N277" s="49">
        <v>0</v>
      </c>
      <c r="O277" s="49">
        <v>0</v>
      </c>
      <c r="P277" s="49"/>
      <c r="Q277" s="49">
        <v>0</v>
      </c>
      <c r="R277" s="49"/>
      <c r="S277" s="49">
        <v>0</v>
      </c>
      <c r="T277" s="49"/>
      <c r="U277" s="49">
        <v>0</v>
      </c>
    </row>
    <row r="278" spans="1:21" ht="15" x14ac:dyDescent="0.25">
      <c r="A278" s="13">
        <v>847</v>
      </c>
      <c r="B278" s="137" t="s">
        <v>289</v>
      </c>
      <c r="C278" s="48">
        <v>0</v>
      </c>
      <c r="D278" s="128">
        <v>0</v>
      </c>
      <c r="E278" s="49">
        <v>0</v>
      </c>
      <c r="F278" s="49">
        <v>0</v>
      </c>
      <c r="G278" s="49">
        <v>0</v>
      </c>
      <c r="H278" s="49">
        <v>0</v>
      </c>
      <c r="I278" s="49">
        <v>0</v>
      </c>
      <c r="J278" s="49"/>
      <c r="K278" s="49">
        <v>0</v>
      </c>
      <c r="L278" s="49">
        <v>0</v>
      </c>
      <c r="M278" s="49">
        <v>0</v>
      </c>
      <c r="N278" s="49">
        <v>0</v>
      </c>
      <c r="O278" s="49">
        <v>0</v>
      </c>
      <c r="P278" s="49"/>
      <c r="Q278" s="49">
        <v>0</v>
      </c>
      <c r="R278" s="49"/>
      <c r="S278" s="49">
        <v>0</v>
      </c>
      <c r="T278" s="49"/>
      <c r="U278" s="49">
        <v>0</v>
      </c>
    </row>
    <row r="279" spans="1:21" ht="15" x14ac:dyDescent="0.25">
      <c r="A279" s="13">
        <v>848</v>
      </c>
      <c r="B279" s="137" t="s">
        <v>290</v>
      </c>
      <c r="C279" s="48">
        <v>5.6657089599598844E-3</v>
      </c>
      <c r="D279" s="128">
        <v>2543299</v>
      </c>
      <c r="E279" s="49">
        <v>0</v>
      </c>
      <c r="F279" s="49">
        <v>0</v>
      </c>
      <c r="G279" s="49">
        <v>0</v>
      </c>
      <c r="H279" s="49">
        <v>320753</v>
      </c>
      <c r="I279" s="49">
        <v>320753</v>
      </c>
      <c r="J279" s="49"/>
      <c r="K279" s="49">
        <v>1293109</v>
      </c>
      <c r="L279" s="49">
        <v>0</v>
      </c>
      <c r="M279" s="49">
        <v>2446112</v>
      </c>
      <c r="N279" s="49">
        <v>150466</v>
      </c>
      <c r="O279" s="49">
        <v>3889687</v>
      </c>
      <c r="P279" s="49"/>
      <c r="Q279" s="49">
        <v>-1010139</v>
      </c>
      <c r="R279" s="49"/>
      <c r="S279" s="49">
        <v>23308</v>
      </c>
      <c r="T279" s="49"/>
      <c r="U279" s="49">
        <v>-986831</v>
      </c>
    </row>
    <row r="280" spans="1:21" ht="15" x14ac:dyDescent="0.25">
      <c r="A280" s="13">
        <v>850</v>
      </c>
      <c r="B280" s="137" t="s">
        <v>291</v>
      </c>
      <c r="C280" s="48">
        <v>0</v>
      </c>
      <c r="D280" s="128">
        <v>0</v>
      </c>
      <c r="E280" s="49">
        <v>0</v>
      </c>
      <c r="F280" s="49">
        <v>0</v>
      </c>
      <c r="G280" s="49">
        <v>0</v>
      </c>
      <c r="H280" s="49">
        <v>0</v>
      </c>
      <c r="I280" s="49">
        <v>0</v>
      </c>
      <c r="J280" s="49"/>
      <c r="K280" s="49">
        <v>0</v>
      </c>
      <c r="L280" s="49">
        <v>0</v>
      </c>
      <c r="M280" s="49">
        <v>0</v>
      </c>
      <c r="N280" s="49">
        <v>0</v>
      </c>
      <c r="O280" s="49">
        <v>0</v>
      </c>
      <c r="P280" s="49"/>
      <c r="Q280" s="49">
        <v>0</v>
      </c>
      <c r="R280" s="49"/>
      <c r="S280" s="49">
        <v>0</v>
      </c>
      <c r="T280" s="49"/>
      <c r="U280" s="49">
        <v>0</v>
      </c>
    </row>
    <row r="281" spans="1:21" ht="15" x14ac:dyDescent="0.25">
      <c r="A281" s="13">
        <v>851</v>
      </c>
      <c r="B281" s="137" t="s">
        <v>292</v>
      </c>
      <c r="C281" s="48">
        <v>1.717592068011858E-4</v>
      </c>
      <c r="D281" s="128">
        <v>77103</v>
      </c>
      <c r="E281" s="49">
        <v>0</v>
      </c>
      <c r="F281" s="49">
        <v>0</v>
      </c>
      <c r="G281" s="49">
        <v>0</v>
      </c>
      <c r="H281" s="49">
        <v>25128</v>
      </c>
      <c r="I281" s="49">
        <v>25128</v>
      </c>
      <c r="J281" s="49"/>
      <c r="K281" s="49">
        <v>39201</v>
      </c>
      <c r="L281" s="49">
        <v>0</v>
      </c>
      <c r="M281" s="49">
        <v>74155</v>
      </c>
      <c r="N281" s="49">
        <v>9533</v>
      </c>
      <c r="O281" s="49">
        <v>122889</v>
      </c>
      <c r="P281" s="49"/>
      <c r="Q281" s="49">
        <v>-30622</v>
      </c>
      <c r="R281" s="49"/>
      <c r="S281" s="49">
        <v>7479</v>
      </c>
      <c r="T281" s="49"/>
      <c r="U281" s="49">
        <v>-23143</v>
      </c>
    </row>
    <row r="282" spans="1:21" ht="15" x14ac:dyDescent="0.25">
      <c r="A282" s="13">
        <v>852</v>
      </c>
      <c r="B282" s="137" t="s">
        <v>293</v>
      </c>
      <c r="C282" s="48">
        <v>2.0810122014362892E-4</v>
      </c>
      <c r="D282" s="128">
        <v>93416</v>
      </c>
      <c r="E282" s="49">
        <v>0</v>
      </c>
      <c r="F282" s="49">
        <v>0</v>
      </c>
      <c r="G282" s="49">
        <v>0</v>
      </c>
      <c r="H282" s="49">
        <v>21835</v>
      </c>
      <c r="I282" s="49">
        <v>21835</v>
      </c>
      <c r="J282" s="49"/>
      <c r="K282" s="49">
        <v>47496</v>
      </c>
      <c r="L282" s="49">
        <v>0</v>
      </c>
      <c r="M282" s="49">
        <v>89846</v>
      </c>
      <c r="N282" s="49">
        <v>12455</v>
      </c>
      <c r="O282" s="49">
        <v>149797</v>
      </c>
      <c r="P282" s="49"/>
      <c r="Q282" s="49">
        <v>-37102</v>
      </c>
      <c r="R282" s="49"/>
      <c r="S282" s="49">
        <v>-467</v>
      </c>
      <c r="T282" s="49"/>
      <c r="U282" s="49">
        <v>-37569</v>
      </c>
    </row>
    <row r="283" spans="1:21" ht="15" x14ac:dyDescent="0.25">
      <c r="A283" s="13">
        <v>853</v>
      </c>
      <c r="B283" s="137" t="s">
        <v>294</v>
      </c>
      <c r="C283" s="48">
        <v>0</v>
      </c>
      <c r="D283" s="128">
        <v>0</v>
      </c>
      <c r="E283" s="49">
        <v>0</v>
      </c>
      <c r="F283" s="49">
        <v>0</v>
      </c>
      <c r="G283" s="49">
        <v>0</v>
      </c>
      <c r="H283" s="49">
        <v>0</v>
      </c>
      <c r="I283" s="49">
        <v>0</v>
      </c>
      <c r="J283" s="49"/>
      <c r="K283" s="49">
        <v>0</v>
      </c>
      <c r="L283" s="49">
        <v>0</v>
      </c>
      <c r="M283" s="49">
        <v>0</v>
      </c>
      <c r="N283" s="49">
        <v>0</v>
      </c>
      <c r="O283" s="49">
        <v>0</v>
      </c>
      <c r="P283" s="49"/>
      <c r="Q283" s="49">
        <v>0</v>
      </c>
      <c r="R283" s="49"/>
      <c r="S283" s="49">
        <v>0</v>
      </c>
      <c r="T283" s="49"/>
      <c r="U283" s="49">
        <v>0</v>
      </c>
    </row>
    <row r="284" spans="1:21" ht="15" x14ac:dyDescent="0.25">
      <c r="A284" s="13">
        <v>859</v>
      </c>
      <c r="B284" s="137" t="s">
        <v>295</v>
      </c>
      <c r="C284" s="48">
        <v>0</v>
      </c>
      <c r="D284" s="128">
        <v>0</v>
      </c>
      <c r="E284" s="49">
        <v>0</v>
      </c>
      <c r="F284" s="49">
        <v>0</v>
      </c>
      <c r="G284" s="49">
        <v>0</v>
      </c>
      <c r="H284" s="49">
        <v>0</v>
      </c>
      <c r="I284" s="49">
        <v>0</v>
      </c>
      <c r="J284" s="49"/>
      <c r="K284" s="49">
        <v>0</v>
      </c>
      <c r="L284" s="49">
        <v>0</v>
      </c>
      <c r="M284" s="49">
        <v>0</v>
      </c>
      <c r="N284" s="49">
        <v>0</v>
      </c>
      <c r="O284" s="49">
        <v>0</v>
      </c>
      <c r="P284" s="49"/>
      <c r="Q284" s="49">
        <v>0</v>
      </c>
      <c r="R284" s="49"/>
      <c r="S284" s="49">
        <v>0</v>
      </c>
      <c r="T284" s="49"/>
      <c r="U284" s="49">
        <v>0</v>
      </c>
    </row>
    <row r="285" spans="1:21" ht="15" x14ac:dyDescent="0.25">
      <c r="A285" s="13">
        <v>861</v>
      </c>
      <c r="B285" s="137" t="s">
        <v>296</v>
      </c>
      <c r="C285" s="48">
        <v>0</v>
      </c>
      <c r="D285" s="128">
        <v>0</v>
      </c>
      <c r="E285" s="49">
        <v>0</v>
      </c>
      <c r="F285" s="49">
        <v>0</v>
      </c>
      <c r="G285" s="49">
        <v>0</v>
      </c>
      <c r="H285" s="49">
        <v>0</v>
      </c>
      <c r="I285" s="49">
        <v>0</v>
      </c>
      <c r="J285" s="49"/>
      <c r="K285" s="49">
        <v>0</v>
      </c>
      <c r="L285" s="49">
        <v>0</v>
      </c>
      <c r="M285" s="49">
        <v>0</v>
      </c>
      <c r="N285" s="49">
        <v>0</v>
      </c>
      <c r="O285" s="49">
        <v>0</v>
      </c>
      <c r="P285" s="49"/>
      <c r="Q285" s="49">
        <v>0</v>
      </c>
      <c r="R285" s="49"/>
      <c r="S285" s="49">
        <v>0</v>
      </c>
      <c r="T285" s="49"/>
      <c r="U285" s="49">
        <v>0</v>
      </c>
    </row>
    <row r="286" spans="1:21" ht="15" x14ac:dyDescent="0.25">
      <c r="A286" s="13">
        <v>862</v>
      </c>
      <c r="B286" s="137" t="s">
        <v>297</v>
      </c>
      <c r="C286" s="48">
        <v>0</v>
      </c>
      <c r="D286" s="128">
        <v>0</v>
      </c>
      <c r="E286" s="49">
        <v>0</v>
      </c>
      <c r="F286" s="49">
        <v>0</v>
      </c>
      <c r="G286" s="49">
        <v>0</v>
      </c>
      <c r="H286" s="49">
        <v>0</v>
      </c>
      <c r="I286" s="49">
        <v>0</v>
      </c>
      <c r="J286" s="49"/>
      <c r="K286" s="49">
        <v>0</v>
      </c>
      <c r="L286" s="49">
        <v>0</v>
      </c>
      <c r="M286" s="49">
        <v>0</v>
      </c>
      <c r="N286" s="49">
        <v>0</v>
      </c>
      <c r="O286" s="49">
        <v>0</v>
      </c>
      <c r="P286" s="49"/>
      <c r="Q286" s="49">
        <v>0</v>
      </c>
      <c r="R286" s="49"/>
      <c r="S286" s="49">
        <v>0</v>
      </c>
      <c r="T286" s="49"/>
      <c r="U286" s="49">
        <v>0</v>
      </c>
    </row>
    <row r="287" spans="1:21" ht="15" x14ac:dyDescent="0.25">
      <c r="A287" s="13">
        <v>863</v>
      </c>
      <c r="B287" s="137" t="s">
        <v>298</v>
      </c>
      <c r="C287" s="48">
        <v>0</v>
      </c>
      <c r="D287" s="128">
        <v>0</v>
      </c>
      <c r="E287" s="49">
        <v>0</v>
      </c>
      <c r="F287" s="49">
        <v>0</v>
      </c>
      <c r="G287" s="49">
        <v>0</v>
      </c>
      <c r="H287" s="49">
        <v>0</v>
      </c>
      <c r="I287" s="49">
        <v>0</v>
      </c>
      <c r="J287" s="49"/>
      <c r="K287" s="49">
        <v>0</v>
      </c>
      <c r="L287" s="49">
        <v>0</v>
      </c>
      <c r="M287" s="49">
        <v>0</v>
      </c>
      <c r="N287" s="49">
        <v>0</v>
      </c>
      <c r="O287" s="49">
        <v>0</v>
      </c>
      <c r="P287" s="49"/>
      <c r="Q287" s="49">
        <v>0</v>
      </c>
      <c r="R287" s="49"/>
      <c r="S287" s="49">
        <v>0</v>
      </c>
      <c r="T287" s="49"/>
      <c r="U287" s="49">
        <v>0</v>
      </c>
    </row>
    <row r="288" spans="1:21" ht="15" x14ac:dyDescent="0.25">
      <c r="A288" s="13">
        <v>864</v>
      </c>
      <c r="B288" s="137" t="s">
        <v>299</v>
      </c>
      <c r="C288" s="48">
        <v>0</v>
      </c>
      <c r="D288" s="128">
        <v>0</v>
      </c>
      <c r="E288" s="49">
        <v>0</v>
      </c>
      <c r="F288" s="49">
        <v>0</v>
      </c>
      <c r="G288" s="49">
        <v>0</v>
      </c>
      <c r="H288" s="49">
        <v>0</v>
      </c>
      <c r="I288" s="49">
        <v>0</v>
      </c>
      <c r="J288" s="49"/>
      <c r="K288" s="49">
        <v>0</v>
      </c>
      <c r="L288" s="49">
        <v>0</v>
      </c>
      <c r="M288" s="49">
        <v>0</v>
      </c>
      <c r="N288" s="49">
        <v>0</v>
      </c>
      <c r="O288" s="49">
        <v>0</v>
      </c>
      <c r="P288" s="49"/>
      <c r="Q288" s="49">
        <v>0</v>
      </c>
      <c r="R288" s="49"/>
      <c r="S288" s="49">
        <v>0</v>
      </c>
      <c r="T288" s="49"/>
      <c r="U288" s="49">
        <v>0</v>
      </c>
    </row>
    <row r="289" spans="1:21" ht="15" x14ac:dyDescent="0.25">
      <c r="A289" s="13">
        <v>865</v>
      </c>
      <c r="B289" s="137" t="s">
        <v>300</v>
      </c>
      <c r="C289" s="48">
        <v>0</v>
      </c>
      <c r="D289" s="128">
        <v>0</v>
      </c>
      <c r="E289" s="49">
        <v>0</v>
      </c>
      <c r="F289" s="49">
        <v>0</v>
      </c>
      <c r="G289" s="49">
        <v>0</v>
      </c>
      <c r="H289" s="49">
        <v>0</v>
      </c>
      <c r="I289" s="49">
        <v>0</v>
      </c>
      <c r="J289" s="49"/>
      <c r="K289" s="49">
        <v>0</v>
      </c>
      <c r="L289" s="49">
        <v>0</v>
      </c>
      <c r="M289" s="49">
        <v>0</v>
      </c>
      <c r="N289" s="49">
        <v>0</v>
      </c>
      <c r="O289" s="49">
        <v>0</v>
      </c>
      <c r="P289" s="49"/>
      <c r="Q289" s="49">
        <v>0</v>
      </c>
      <c r="R289" s="49"/>
      <c r="S289" s="49">
        <v>0</v>
      </c>
      <c r="T289" s="49"/>
      <c r="U289" s="49">
        <v>0</v>
      </c>
    </row>
    <row r="290" spans="1:21" ht="15" x14ac:dyDescent="0.25">
      <c r="A290" s="13">
        <v>866</v>
      </c>
      <c r="B290" s="137" t="s">
        <v>301</v>
      </c>
      <c r="C290" s="48">
        <v>0</v>
      </c>
      <c r="D290" s="128">
        <v>0</v>
      </c>
      <c r="E290" s="49">
        <v>0</v>
      </c>
      <c r="F290" s="49">
        <v>0</v>
      </c>
      <c r="G290" s="49">
        <v>0</v>
      </c>
      <c r="H290" s="49">
        <v>0</v>
      </c>
      <c r="I290" s="49">
        <v>0</v>
      </c>
      <c r="J290" s="49"/>
      <c r="K290" s="49">
        <v>0</v>
      </c>
      <c r="L290" s="49">
        <v>0</v>
      </c>
      <c r="M290" s="49">
        <v>0</v>
      </c>
      <c r="N290" s="49">
        <v>0</v>
      </c>
      <c r="O290" s="49">
        <v>0</v>
      </c>
      <c r="P290" s="49"/>
      <c r="Q290" s="49">
        <v>0</v>
      </c>
      <c r="R290" s="49"/>
      <c r="S290" s="49">
        <v>0</v>
      </c>
      <c r="T290" s="49"/>
      <c r="U290" s="49">
        <v>0</v>
      </c>
    </row>
    <row r="291" spans="1:21" ht="15" x14ac:dyDescent="0.25">
      <c r="A291" s="13">
        <v>867</v>
      </c>
      <c r="B291" s="137" t="s">
        <v>302</v>
      </c>
      <c r="C291" s="48">
        <v>0</v>
      </c>
      <c r="D291" s="128">
        <v>0</v>
      </c>
      <c r="E291" s="49">
        <v>0</v>
      </c>
      <c r="F291" s="49">
        <v>0</v>
      </c>
      <c r="G291" s="49">
        <v>0</v>
      </c>
      <c r="H291" s="49">
        <v>0</v>
      </c>
      <c r="I291" s="49">
        <v>0</v>
      </c>
      <c r="J291" s="49"/>
      <c r="K291" s="49">
        <v>0</v>
      </c>
      <c r="L291" s="49">
        <v>0</v>
      </c>
      <c r="M291" s="49">
        <v>0</v>
      </c>
      <c r="N291" s="49">
        <v>0</v>
      </c>
      <c r="O291" s="49">
        <v>0</v>
      </c>
      <c r="P291" s="49"/>
      <c r="Q291" s="49">
        <v>0</v>
      </c>
      <c r="R291" s="49"/>
      <c r="S291" s="49">
        <v>0</v>
      </c>
      <c r="T291" s="49"/>
      <c r="U291" s="49">
        <v>0</v>
      </c>
    </row>
    <row r="292" spans="1:21" ht="15" x14ac:dyDescent="0.25">
      <c r="A292" s="13">
        <v>868</v>
      </c>
      <c r="B292" s="137" t="s">
        <v>303</v>
      </c>
      <c r="C292" s="48">
        <v>0</v>
      </c>
      <c r="D292" s="128">
        <v>0</v>
      </c>
      <c r="E292" s="49">
        <v>0</v>
      </c>
      <c r="F292" s="49">
        <v>0</v>
      </c>
      <c r="G292" s="49">
        <v>0</v>
      </c>
      <c r="H292" s="49">
        <v>0</v>
      </c>
      <c r="I292" s="49">
        <v>0</v>
      </c>
      <c r="J292" s="49"/>
      <c r="K292" s="49">
        <v>0</v>
      </c>
      <c r="L292" s="49">
        <v>0</v>
      </c>
      <c r="M292" s="49">
        <v>0</v>
      </c>
      <c r="N292" s="49">
        <v>0</v>
      </c>
      <c r="O292" s="49">
        <v>0</v>
      </c>
      <c r="P292" s="49"/>
      <c r="Q292" s="49">
        <v>0</v>
      </c>
      <c r="R292" s="49"/>
      <c r="S292" s="49">
        <v>0</v>
      </c>
      <c r="T292" s="49"/>
      <c r="U292" s="49">
        <v>0</v>
      </c>
    </row>
    <row r="293" spans="1:21" ht="15" x14ac:dyDescent="0.25">
      <c r="A293" s="13">
        <v>869</v>
      </c>
      <c r="B293" s="137" t="s">
        <v>304</v>
      </c>
      <c r="C293" s="48">
        <v>0</v>
      </c>
      <c r="D293" s="128">
        <v>0</v>
      </c>
      <c r="E293" s="49">
        <v>0</v>
      </c>
      <c r="F293" s="49">
        <v>0</v>
      </c>
      <c r="G293" s="49">
        <v>0</v>
      </c>
      <c r="H293" s="49">
        <v>0</v>
      </c>
      <c r="I293" s="49">
        <v>0</v>
      </c>
      <c r="J293" s="49"/>
      <c r="K293" s="49">
        <v>0</v>
      </c>
      <c r="L293" s="49">
        <v>0</v>
      </c>
      <c r="M293" s="49">
        <v>0</v>
      </c>
      <c r="N293" s="49">
        <v>0</v>
      </c>
      <c r="O293" s="49">
        <v>0</v>
      </c>
      <c r="P293" s="49"/>
      <c r="Q293" s="49">
        <v>0</v>
      </c>
      <c r="R293" s="49"/>
      <c r="S293" s="49">
        <v>0</v>
      </c>
      <c r="T293" s="49"/>
      <c r="U293" s="49">
        <v>0</v>
      </c>
    </row>
    <row r="294" spans="1:21" ht="15" x14ac:dyDescent="0.25">
      <c r="A294" s="13">
        <v>879</v>
      </c>
      <c r="B294" s="137" t="s">
        <v>305</v>
      </c>
      <c r="C294" s="48">
        <v>0</v>
      </c>
      <c r="D294" s="128">
        <v>0</v>
      </c>
      <c r="E294" s="49">
        <v>0</v>
      </c>
      <c r="F294" s="49">
        <v>0</v>
      </c>
      <c r="G294" s="49">
        <v>0</v>
      </c>
      <c r="H294" s="49">
        <v>0</v>
      </c>
      <c r="I294" s="49">
        <v>0</v>
      </c>
      <c r="J294" s="49"/>
      <c r="K294" s="49">
        <v>0</v>
      </c>
      <c r="L294" s="49">
        <v>0</v>
      </c>
      <c r="M294" s="49">
        <v>0</v>
      </c>
      <c r="N294" s="49">
        <v>0</v>
      </c>
      <c r="O294" s="49">
        <v>0</v>
      </c>
      <c r="P294" s="49"/>
      <c r="Q294" s="49">
        <v>0</v>
      </c>
      <c r="R294" s="49"/>
      <c r="S294" s="49">
        <v>0</v>
      </c>
      <c r="T294" s="49"/>
      <c r="U294" s="49">
        <v>0</v>
      </c>
    </row>
    <row r="295" spans="1:21" ht="15" x14ac:dyDescent="0.25">
      <c r="A295" s="13">
        <v>911</v>
      </c>
      <c r="B295" s="137" t="s">
        <v>306</v>
      </c>
      <c r="C295" s="48">
        <v>0</v>
      </c>
      <c r="D295" s="128">
        <v>0</v>
      </c>
      <c r="E295" s="49">
        <v>0</v>
      </c>
      <c r="F295" s="49">
        <v>0</v>
      </c>
      <c r="G295" s="49">
        <v>0</v>
      </c>
      <c r="H295" s="49">
        <v>0</v>
      </c>
      <c r="I295" s="49">
        <v>0</v>
      </c>
      <c r="J295" s="49"/>
      <c r="K295" s="49">
        <v>0</v>
      </c>
      <c r="L295" s="49">
        <v>0</v>
      </c>
      <c r="M295" s="49">
        <v>0</v>
      </c>
      <c r="N295" s="49">
        <v>0</v>
      </c>
      <c r="O295" s="49">
        <v>0</v>
      </c>
      <c r="P295" s="49"/>
      <c r="Q295" s="49">
        <v>0</v>
      </c>
      <c r="R295" s="49"/>
      <c r="S295" s="49">
        <v>0</v>
      </c>
      <c r="T295" s="49"/>
      <c r="U295" s="49">
        <v>0</v>
      </c>
    </row>
    <row r="296" spans="1:21" ht="15" x14ac:dyDescent="0.25">
      <c r="A296" s="13">
        <v>912</v>
      </c>
      <c r="B296" s="137" t="s">
        <v>307</v>
      </c>
      <c r="C296" s="48">
        <v>1.8325649213845709E-3</v>
      </c>
      <c r="D296" s="128">
        <v>822620</v>
      </c>
      <c r="E296" s="49">
        <v>0</v>
      </c>
      <c r="F296" s="49">
        <v>0</v>
      </c>
      <c r="G296" s="49">
        <v>0</v>
      </c>
      <c r="H296" s="49">
        <v>329405</v>
      </c>
      <c r="I296" s="49">
        <v>329405</v>
      </c>
      <c r="J296" s="49"/>
      <c r="K296" s="49">
        <v>418254</v>
      </c>
      <c r="L296" s="49">
        <v>0</v>
      </c>
      <c r="M296" s="49">
        <v>791191</v>
      </c>
      <c r="N296" s="49">
        <v>25496</v>
      </c>
      <c r="O296" s="49">
        <v>1234941</v>
      </c>
      <c r="P296" s="49"/>
      <c r="Q296" s="49">
        <v>-326728</v>
      </c>
      <c r="R296" s="49"/>
      <c r="S296" s="49">
        <v>135574</v>
      </c>
      <c r="T296" s="49"/>
      <c r="U296" s="49">
        <v>-191154</v>
      </c>
    </row>
    <row r="297" spans="1:21" ht="15" x14ac:dyDescent="0.25">
      <c r="A297" s="13">
        <v>913</v>
      </c>
      <c r="B297" s="137" t="s">
        <v>308</v>
      </c>
      <c r="C297" s="48">
        <v>8.7606507204803928E-6</v>
      </c>
      <c r="D297" s="128">
        <v>3938</v>
      </c>
      <c r="E297" s="49">
        <v>0</v>
      </c>
      <c r="F297" s="49">
        <v>0</v>
      </c>
      <c r="G297" s="49">
        <v>0</v>
      </c>
      <c r="H297" s="49">
        <v>6210</v>
      </c>
      <c r="I297" s="49">
        <v>6210</v>
      </c>
      <c r="J297" s="49"/>
      <c r="K297" s="49">
        <v>1999</v>
      </c>
      <c r="L297" s="49">
        <v>0</v>
      </c>
      <c r="M297" s="49">
        <v>3782</v>
      </c>
      <c r="N297" s="49">
        <v>14</v>
      </c>
      <c r="O297" s="49">
        <v>5795</v>
      </c>
      <c r="P297" s="49"/>
      <c r="Q297" s="49">
        <v>-1562</v>
      </c>
      <c r="R297" s="49"/>
      <c r="S297" s="49">
        <v>2198</v>
      </c>
      <c r="T297" s="49"/>
      <c r="U297" s="49">
        <v>636</v>
      </c>
    </row>
    <row r="298" spans="1:21" ht="15" x14ac:dyDescent="0.25">
      <c r="A298" s="13">
        <v>916</v>
      </c>
      <c r="B298" s="137" t="s">
        <v>309</v>
      </c>
      <c r="C298" s="48">
        <v>0</v>
      </c>
      <c r="D298" s="128">
        <v>0</v>
      </c>
      <c r="E298" s="49">
        <v>0</v>
      </c>
      <c r="F298" s="49">
        <v>0</v>
      </c>
      <c r="G298" s="49">
        <v>0</v>
      </c>
      <c r="H298" s="49">
        <v>0</v>
      </c>
      <c r="I298" s="49">
        <v>0</v>
      </c>
      <c r="J298" s="49"/>
      <c r="K298" s="49">
        <v>0</v>
      </c>
      <c r="L298" s="49">
        <v>0</v>
      </c>
      <c r="M298" s="49">
        <v>0</v>
      </c>
      <c r="N298" s="49">
        <v>0</v>
      </c>
      <c r="O298" s="49">
        <v>0</v>
      </c>
      <c r="P298" s="49"/>
      <c r="Q298" s="49">
        <v>0</v>
      </c>
      <c r="R298" s="49"/>
      <c r="S298" s="49">
        <v>0</v>
      </c>
      <c r="T298" s="49"/>
      <c r="U298" s="49">
        <v>0</v>
      </c>
    </row>
    <row r="299" spans="1:21" ht="15" x14ac:dyDescent="0.25">
      <c r="A299" s="13">
        <v>920</v>
      </c>
      <c r="B299" s="137" t="s">
        <v>310</v>
      </c>
      <c r="C299" s="48">
        <v>0</v>
      </c>
      <c r="D299" s="128">
        <v>0</v>
      </c>
      <c r="E299" s="49">
        <v>0</v>
      </c>
      <c r="F299" s="49">
        <v>0</v>
      </c>
      <c r="G299" s="49">
        <v>0</v>
      </c>
      <c r="H299" s="49">
        <v>0</v>
      </c>
      <c r="I299" s="49">
        <v>0</v>
      </c>
      <c r="J299" s="49"/>
      <c r="K299" s="49">
        <v>0</v>
      </c>
      <c r="L299" s="49">
        <v>0</v>
      </c>
      <c r="M299" s="49">
        <v>0</v>
      </c>
      <c r="N299" s="49">
        <v>0</v>
      </c>
      <c r="O299" s="49">
        <v>0</v>
      </c>
      <c r="P299" s="49"/>
      <c r="Q299" s="49">
        <v>0</v>
      </c>
      <c r="R299" s="49"/>
      <c r="S299" s="49">
        <v>0</v>
      </c>
      <c r="T299" s="49"/>
      <c r="U299" s="49">
        <v>0</v>
      </c>
    </row>
    <row r="300" spans="1:21" ht="15" x14ac:dyDescent="0.25">
      <c r="A300" s="13">
        <v>922</v>
      </c>
      <c r="B300" s="137" t="s">
        <v>311</v>
      </c>
      <c r="C300" s="48">
        <v>2.6512680054027338E-3</v>
      </c>
      <c r="D300" s="128">
        <v>1190133</v>
      </c>
      <c r="E300" s="49">
        <v>0</v>
      </c>
      <c r="F300" s="49">
        <v>0</v>
      </c>
      <c r="G300" s="49">
        <v>0</v>
      </c>
      <c r="H300" s="49">
        <v>181359</v>
      </c>
      <c r="I300" s="49">
        <v>181359</v>
      </c>
      <c r="J300" s="49"/>
      <c r="K300" s="49">
        <v>605110</v>
      </c>
      <c r="L300" s="49">
        <v>0</v>
      </c>
      <c r="M300" s="49">
        <v>1144658</v>
      </c>
      <c r="N300" s="49">
        <v>157598</v>
      </c>
      <c r="O300" s="49">
        <v>1907366</v>
      </c>
      <c r="P300" s="49"/>
      <c r="Q300" s="49">
        <v>-472695</v>
      </c>
      <c r="R300" s="49"/>
      <c r="S300" s="49">
        <v>76764</v>
      </c>
      <c r="T300" s="49"/>
      <c r="U300" s="49">
        <v>-395931</v>
      </c>
    </row>
    <row r="301" spans="1:21" ht="15" x14ac:dyDescent="0.25">
      <c r="A301" s="13">
        <v>937</v>
      </c>
      <c r="B301" s="137" t="s">
        <v>312</v>
      </c>
      <c r="C301" s="48">
        <v>3.4280987512976148E-4</v>
      </c>
      <c r="D301" s="128">
        <v>153882</v>
      </c>
      <c r="E301" s="49">
        <v>0</v>
      </c>
      <c r="F301" s="49">
        <v>0</v>
      </c>
      <c r="G301" s="49">
        <v>0</v>
      </c>
      <c r="H301" s="49">
        <v>15637</v>
      </c>
      <c r="I301" s="49">
        <v>15637</v>
      </c>
      <c r="J301" s="49"/>
      <c r="K301" s="49">
        <v>78241</v>
      </c>
      <c r="L301" s="49">
        <v>0</v>
      </c>
      <c r="M301" s="49">
        <v>148005</v>
      </c>
      <c r="N301" s="49">
        <v>61425</v>
      </c>
      <c r="O301" s="49">
        <v>287671</v>
      </c>
      <c r="P301" s="49"/>
      <c r="Q301" s="49">
        <v>-61120</v>
      </c>
      <c r="R301" s="49"/>
      <c r="S301" s="49">
        <v>-3830</v>
      </c>
      <c r="T301" s="49"/>
      <c r="U301" s="49">
        <v>-64950</v>
      </c>
    </row>
    <row r="302" spans="1:21" ht="15" x14ac:dyDescent="0.25">
      <c r="A302" s="13">
        <v>938</v>
      </c>
      <c r="B302" s="137" t="s">
        <v>313</v>
      </c>
      <c r="C302" s="48">
        <v>1.6957856748763304E-4</v>
      </c>
      <c r="D302" s="128">
        <v>76122</v>
      </c>
      <c r="E302" s="49">
        <v>0</v>
      </c>
      <c r="F302" s="49">
        <v>0</v>
      </c>
      <c r="G302" s="49">
        <v>0</v>
      </c>
      <c r="H302" s="49">
        <v>48910</v>
      </c>
      <c r="I302" s="49">
        <v>48910</v>
      </c>
      <c r="J302" s="49"/>
      <c r="K302" s="49">
        <v>38704</v>
      </c>
      <c r="L302" s="49">
        <v>0</v>
      </c>
      <c r="M302" s="49">
        <v>73214</v>
      </c>
      <c r="N302" s="49">
        <v>2478</v>
      </c>
      <c r="O302" s="49">
        <v>114396</v>
      </c>
      <c r="P302" s="49"/>
      <c r="Q302" s="49">
        <v>-30235</v>
      </c>
      <c r="R302" s="49"/>
      <c r="S302" s="49">
        <v>11246</v>
      </c>
      <c r="T302" s="49"/>
      <c r="U302" s="49">
        <v>-18989</v>
      </c>
    </row>
    <row r="303" spans="1:21" ht="15" x14ac:dyDescent="0.25">
      <c r="A303" s="13">
        <v>942</v>
      </c>
      <c r="B303" s="137" t="s">
        <v>314</v>
      </c>
      <c r="C303" s="48">
        <v>2.9110180401573077E-4</v>
      </c>
      <c r="D303" s="128">
        <v>130675</v>
      </c>
      <c r="E303" s="49">
        <v>0</v>
      </c>
      <c r="F303" s="49">
        <v>0</v>
      </c>
      <c r="G303" s="49">
        <v>0</v>
      </c>
      <c r="H303" s="49">
        <v>4021</v>
      </c>
      <c r="I303" s="49">
        <v>4021</v>
      </c>
      <c r="J303" s="49"/>
      <c r="K303" s="49">
        <v>66439</v>
      </c>
      <c r="L303" s="49">
        <v>0</v>
      </c>
      <c r="M303" s="49">
        <v>125680</v>
      </c>
      <c r="N303" s="49">
        <v>96213</v>
      </c>
      <c r="O303" s="49">
        <v>288332</v>
      </c>
      <c r="P303" s="49"/>
      <c r="Q303" s="49">
        <v>-51901</v>
      </c>
      <c r="R303" s="49"/>
      <c r="S303" s="49">
        <v>-22759</v>
      </c>
      <c r="T303" s="49"/>
      <c r="U303" s="49">
        <v>-74660</v>
      </c>
    </row>
    <row r="304" spans="1:21" ht="15" x14ac:dyDescent="0.25">
      <c r="A304" s="13">
        <v>946</v>
      </c>
      <c r="B304" s="137" t="s">
        <v>315</v>
      </c>
      <c r="C304" s="48">
        <v>0</v>
      </c>
      <c r="D304" s="128">
        <v>0</v>
      </c>
      <c r="E304" s="49">
        <v>0</v>
      </c>
      <c r="F304" s="49">
        <v>0</v>
      </c>
      <c r="G304" s="49">
        <v>0</v>
      </c>
      <c r="H304" s="49">
        <v>0</v>
      </c>
      <c r="I304" s="49">
        <v>0</v>
      </c>
      <c r="J304" s="49"/>
      <c r="K304" s="49">
        <v>0</v>
      </c>
      <c r="L304" s="49">
        <v>0</v>
      </c>
      <c r="M304" s="49">
        <v>0</v>
      </c>
      <c r="N304" s="49">
        <v>0</v>
      </c>
      <c r="O304" s="49">
        <v>0</v>
      </c>
      <c r="P304" s="49"/>
      <c r="Q304" s="49">
        <v>0</v>
      </c>
      <c r="R304" s="49"/>
      <c r="S304" s="49">
        <v>0</v>
      </c>
      <c r="T304" s="49"/>
      <c r="U304" s="49">
        <v>0</v>
      </c>
    </row>
    <row r="305" spans="1:21" ht="15" x14ac:dyDescent="0.25">
      <c r="A305" s="13">
        <v>948</v>
      </c>
      <c r="B305" s="137" t="s">
        <v>316</v>
      </c>
      <c r="C305" s="48">
        <v>1.8312206452859988E-4</v>
      </c>
      <c r="D305" s="128">
        <v>82200</v>
      </c>
      <c r="E305" s="49">
        <v>0</v>
      </c>
      <c r="F305" s="49">
        <v>0</v>
      </c>
      <c r="G305" s="49">
        <v>0</v>
      </c>
      <c r="H305" s="49">
        <v>0</v>
      </c>
      <c r="I305" s="49">
        <v>0</v>
      </c>
      <c r="J305" s="49"/>
      <c r="K305" s="49">
        <v>41795</v>
      </c>
      <c r="L305" s="49">
        <v>0</v>
      </c>
      <c r="M305" s="49">
        <v>79061</v>
      </c>
      <c r="N305" s="49">
        <v>68368</v>
      </c>
      <c r="O305" s="49">
        <v>189224</v>
      </c>
      <c r="P305" s="49"/>
      <c r="Q305" s="49">
        <v>-32649</v>
      </c>
      <c r="R305" s="49"/>
      <c r="S305" s="49">
        <v>-18566</v>
      </c>
      <c r="T305" s="49"/>
      <c r="U305" s="49">
        <v>-51215</v>
      </c>
    </row>
    <row r="306" spans="1:21" ht="15" x14ac:dyDescent="0.25">
      <c r="A306" s="13">
        <v>957</v>
      </c>
      <c r="B306" s="137" t="s">
        <v>317</v>
      </c>
      <c r="C306" s="48">
        <v>7.488836859967325E-5</v>
      </c>
      <c r="D306" s="128">
        <v>33619</v>
      </c>
      <c r="E306" s="49">
        <v>0</v>
      </c>
      <c r="F306" s="49">
        <v>0</v>
      </c>
      <c r="G306" s="49">
        <v>0</v>
      </c>
      <c r="H306" s="49">
        <v>13849</v>
      </c>
      <c r="I306" s="49">
        <v>13849</v>
      </c>
      <c r="J306" s="49"/>
      <c r="K306" s="49">
        <v>17092</v>
      </c>
      <c r="L306" s="49">
        <v>0</v>
      </c>
      <c r="M306" s="49">
        <v>32332</v>
      </c>
      <c r="N306" s="49">
        <v>7410</v>
      </c>
      <c r="O306" s="49">
        <v>56834</v>
      </c>
      <c r="P306" s="49"/>
      <c r="Q306" s="49">
        <v>-13352</v>
      </c>
      <c r="R306" s="49"/>
      <c r="S306" s="49">
        <v>1923</v>
      </c>
      <c r="T306" s="49"/>
      <c r="U306" s="49">
        <v>-11429</v>
      </c>
    </row>
    <row r="307" spans="1:21" ht="15" x14ac:dyDescent="0.25">
      <c r="A307" s="13">
        <v>960</v>
      </c>
      <c r="B307" s="137" t="s">
        <v>318</v>
      </c>
      <c r="C307" s="48">
        <v>7.843351587499452E-4</v>
      </c>
      <c r="D307" s="128">
        <v>352083</v>
      </c>
      <c r="E307" s="49">
        <v>0</v>
      </c>
      <c r="F307" s="49">
        <v>0</v>
      </c>
      <c r="G307" s="49">
        <v>0</v>
      </c>
      <c r="H307" s="49">
        <v>66195</v>
      </c>
      <c r="I307" s="49">
        <v>66195</v>
      </c>
      <c r="J307" s="49"/>
      <c r="K307" s="49">
        <v>179012</v>
      </c>
      <c r="L307" s="49">
        <v>0</v>
      </c>
      <c r="M307" s="49">
        <v>338629</v>
      </c>
      <c r="N307" s="49">
        <v>52951</v>
      </c>
      <c r="O307" s="49">
        <v>570592</v>
      </c>
      <c r="P307" s="49"/>
      <c r="Q307" s="49">
        <v>-139839</v>
      </c>
      <c r="R307" s="49"/>
      <c r="S307" s="49">
        <v>705</v>
      </c>
      <c r="T307" s="49"/>
      <c r="U307" s="49">
        <v>-139134</v>
      </c>
    </row>
    <row r="308" spans="1:21" ht="15" x14ac:dyDescent="0.25">
      <c r="A308" s="13">
        <v>961</v>
      </c>
      <c r="B308" s="137" t="s">
        <v>319</v>
      </c>
      <c r="C308" s="48">
        <v>8.3419696653212088E-4</v>
      </c>
      <c r="D308" s="128">
        <v>374468</v>
      </c>
      <c r="E308" s="49">
        <v>0</v>
      </c>
      <c r="F308" s="49">
        <v>0</v>
      </c>
      <c r="G308" s="49">
        <v>0</v>
      </c>
      <c r="H308" s="49">
        <v>60552</v>
      </c>
      <c r="I308" s="49">
        <v>60552</v>
      </c>
      <c r="J308" s="49"/>
      <c r="K308" s="49">
        <v>190392</v>
      </c>
      <c r="L308" s="49">
        <v>0</v>
      </c>
      <c r="M308" s="49">
        <v>360156</v>
      </c>
      <c r="N308" s="49">
        <v>81938</v>
      </c>
      <c r="O308" s="49">
        <v>632486</v>
      </c>
      <c r="P308" s="49"/>
      <c r="Q308" s="49">
        <v>-148729</v>
      </c>
      <c r="R308" s="49"/>
      <c r="S308" s="49">
        <v>-17511</v>
      </c>
      <c r="T308" s="49"/>
      <c r="U308" s="49">
        <v>-166240</v>
      </c>
    </row>
    <row r="309" spans="1:21" ht="15" x14ac:dyDescent="0.25">
      <c r="A309" s="13">
        <v>962</v>
      </c>
      <c r="B309" s="137" t="s">
        <v>320</v>
      </c>
      <c r="C309" s="48">
        <v>0</v>
      </c>
      <c r="D309" s="128">
        <v>0</v>
      </c>
      <c r="E309" s="49">
        <v>0</v>
      </c>
      <c r="F309" s="49">
        <v>0</v>
      </c>
      <c r="G309" s="49">
        <v>0</v>
      </c>
      <c r="H309" s="49">
        <v>0</v>
      </c>
      <c r="I309" s="49">
        <v>0</v>
      </c>
      <c r="J309" s="49"/>
      <c r="K309" s="49">
        <v>0</v>
      </c>
      <c r="L309" s="49">
        <v>0</v>
      </c>
      <c r="M309" s="49">
        <v>0</v>
      </c>
      <c r="N309" s="49">
        <v>0</v>
      </c>
      <c r="O309" s="49">
        <v>0</v>
      </c>
      <c r="P309" s="49"/>
      <c r="Q309" s="49">
        <v>0</v>
      </c>
      <c r="R309" s="49"/>
      <c r="S309" s="49">
        <v>0</v>
      </c>
      <c r="T309" s="49"/>
      <c r="U309" s="49">
        <v>0</v>
      </c>
    </row>
    <row r="310" spans="1:21" ht="15" x14ac:dyDescent="0.25">
      <c r="A310" s="13">
        <v>963</v>
      </c>
      <c r="B310" s="137" t="s">
        <v>321</v>
      </c>
      <c r="C310" s="48">
        <v>0</v>
      </c>
      <c r="D310" s="128">
        <v>0</v>
      </c>
      <c r="E310" s="49">
        <v>0</v>
      </c>
      <c r="F310" s="49">
        <v>0</v>
      </c>
      <c r="G310" s="49">
        <v>0</v>
      </c>
      <c r="H310" s="49">
        <v>0</v>
      </c>
      <c r="I310" s="49">
        <v>0</v>
      </c>
      <c r="J310" s="49"/>
      <c r="K310" s="49">
        <v>0</v>
      </c>
      <c r="L310" s="49">
        <v>0</v>
      </c>
      <c r="M310" s="49">
        <v>0</v>
      </c>
      <c r="N310" s="49">
        <v>0</v>
      </c>
      <c r="O310" s="49">
        <v>0</v>
      </c>
      <c r="P310" s="49"/>
      <c r="Q310" s="49">
        <v>0</v>
      </c>
      <c r="R310" s="49"/>
      <c r="S310" s="49">
        <v>0</v>
      </c>
      <c r="T310" s="49"/>
      <c r="U310" s="49">
        <v>0</v>
      </c>
    </row>
    <row r="311" spans="1:21" ht="15" x14ac:dyDescent="0.25">
      <c r="A311" s="13">
        <v>964</v>
      </c>
      <c r="B311" s="137" t="s">
        <v>322</v>
      </c>
      <c r="C311" s="48">
        <v>0</v>
      </c>
      <c r="D311" s="128">
        <v>0</v>
      </c>
      <c r="E311" s="49">
        <v>0</v>
      </c>
      <c r="F311" s="49">
        <v>0</v>
      </c>
      <c r="G311" s="49">
        <v>0</v>
      </c>
      <c r="H311" s="49">
        <v>0</v>
      </c>
      <c r="I311" s="49">
        <v>0</v>
      </c>
      <c r="J311" s="49"/>
      <c r="K311" s="49">
        <v>0</v>
      </c>
      <c r="L311" s="49">
        <v>0</v>
      </c>
      <c r="M311" s="49">
        <v>0</v>
      </c>
      <c r="N311" s="49">
        <v>0</v>
      </c>
      <c r="O311" s="49">
        <v>0</v>
      </c>
      <c r="P311" s="49"/>
      <c r="Q311" s="49">
        <v>0</v>
      </c>
      <c r="R311" s="49"/>
      <c r="S311" s="49">
        <v>0</v>
      </c>
      <c r="T311" s="49"/>
      <c r="U311" s="49">
        <v>0</v>
      </c>
    </row>
    <row r="312" spans="1:21" ht="15" x14ac:dyDescent="0.25">
      <c r="A312" s="13">
        <v>968</v>
      </c>
      <c r="B312" s="137" t="s">
        <v>323</v>
      </c>
      <c r="C312" s="48">
        <v>0</v>
      </c>
      <c r="D312" s="128">
        <v>0</v>
      </c>
      <c r="E312" s="49">
        <v>0</v>
      </c>
      <c r="F312" s="49">
        <v>0</v>
      </c>
      <c r="G312" s="49">
        <v>0</v>
      </c>
      <c r="H312" s="49">
        <v>0</v>
      </c>
      <c r="I312" s="49">
        <v>0</v>
      </c>
      <c r="J312" s="49"/>
      <c r="K312" s="49">
        <v>0</v>
      </c>
      <c r="L312" s="49">
        <v>0</v>
      </c>
      <c r="M312" s="49">
        <v>0</v>
      </c>
      <c r="N312" s="49">
        <v>0</v>
      </c>
      <c r="O312" s="49">
        <v>0</v>
      </c>
      <c r="P312" s="49"/>
      <c r="Q312" s="49">
        <v>0</v>
      </c>
      <c r="R312" s="49"/>
      <c r="S312" s="49">
        <v>0</v>
      </c>
      <c r="T312" s="49"/>
      <c r="U312" s="49">
        <v>0</v>
      </c>
    </row>
    <row r="313" spans="1:21" ht="15" x14ac:dyDescent="0.25">
      <c r="A313" s="13">
        <v>972</v>
      </c>
      <c r="B313" s="137" t="s">
        <v>324</v>
      </c>
      <c r="C313" s="48">
        <v>0</v>
      </c>
      <c r="D313" s="128">
        <v>0</v>
      </c>
      <c r="E313" s="49">
        <v>0</v>
      </c>
      <c r="F313" s="49">
        <v>0</v>
      </c>
      <c r="G313" s="49">
        <v>0</v>
      </c>
      <c r="H313" s="49">
        <v>0</v>
      </c>
      <c r="I313" s="49">
        <v>0</v>
      </c>
      <c r="J313" s="49"/>
      <c r="K313" s="49">
        <v>0</v>
      </c>
      <c r="L313" s="49">
        <v>0</v>
      </c>
      <c r="M313" s="49">
        <v>0</v>
      </c>
      <c r="N313" s="49">
        <v>0</v>
      </c>
      <c r="O313" s="49">
        <v>0</v>
      </c>
      <c r="P313" s="49"/>
      <c r="Q313" s="49">
        <v>0</v>
      </c>
      <c r="R313" s="49"/>
      <c r="S313" s="49">
        <v>0</v>
      </c>
      <c r="T313" s="49"/>
      <c r="U313" s="49">
        <v>0</v>
      </c>
    </row>
    <row r="314" spans="1:21" ht="15" x14ac:dyDescent="0.25">
      <c r="A314" s="13">
        <v>980</v>
      </c>
      <c r="B314" s="137" t="s">
        <v>325</v>
      </c>
      <c r="C314" s="48">
        <v>0</v>
      </c>
      <c r="D314" s="128">
        <v>0</v>
      </c>
      <c r="E314" s="49">
        <v>0</v>
      </c>
      <c r="F314" s="49">
        <v>0</v>
      </c>
      <c r="G314" s="49">
        <v>0</v>
      </c>
      <c r="H314" s="49">
        <v>0</v>
      </c>
      <c r="I314" s="49">
        <v>0</v>
      </c>
      <c r="J314" s="49"/>
      <c r="K314" s="49">
        <v>0</v>
      </c>
      <c r="L314" s="49">
        <v>0</v>
      </c>
      <c r="M314" s="49">
        <v>0</v>
      </c>
      <c r="N314" s="49">
        <v>0</v>
      </c>
      <c r="O314" s="49">
        <v>0</v>
      </c>
      <c r="P314" s="49"/>
      <c r="Q314" s="49">
        <v>0</v>
      </c>
      <c r="R314" s="49"/>
      <c r="S314" s="49">
        <v>0</v>
      </c>
      <c r="T314" s="49"/>
      <c r="U314" s="49">
        <v>0</v>
      </c>
    </row>
    <row r="315" spans="1:21" ht="15" x14ac:dyDescent="0.25">
      <c r="A315" s="13">
        <v>986</v>
      </c>
      <c r="B315" s="137" t="s">
        <v>326</v>
      </c>
      <c r="C315" s="48">
        <v>0</v>
      </c>
      <c r="D315" s="128">
        <v>0</v>
      </c>
      <c r="E315" s="49">
        <v>0</v>
      </c>
      <c r="F315" s="49">
        <v>0</v>
      </c>
      <c r="G315" s="49">
        <v>0</v>
      </c>
      <c r="H315" s="49">
        <v>0</v>
      </c>
      <c r="I315" s="49">
        <v>0</v>
      </c>
      <c r="J315" s="49"/>
      <c r="K315" s="49">
        <v>0</v>
      </c>
      <c r="L315" s="49">
        <v>0</v>
      </c>
      <c r="M315" s="49">
        <v>0</v>
      </c>
      <c r="N315" s="49">
        <v>0</v>
      </c>
      <c r="O315" s="49">
        <v>0</v>
      </c>
      <c r="P315" s="49"/>
      <c r="Q315" s="49">
        <v>0</v>
      </c>
      <c r="R315" s="49"/>
      <c r="S315" s="49">
        <v>0</v>
      </c>
      <c r="T315" s="49"/>
      <c r="U315" s="49">
        <v>0</v>
      </c>
    </row>
    <row r="316" spans="1:21" ht="15" x14ac:dyDescent="0.25">
      <c r="A316" s="13">
        <v>989</v>
      </c>
      <c r="B316" s="137" t="s">
        <v>327</v>
      </c>
      <c r="C316" s="48">
        <v>0</v>
      </c>
      <c r="D316" s="128">
        <v>0</v>
      </c>
      <c r="E316" s="49">
        <v>0</v>
      </c>
      <c r="F316" s="49">
        <v>0</v>
      </c>
      <c r="G316" s="49">
        <v>0</v>
      </c>
      <c r="H316" s="49">
        <v>0</v>
      </c>
      <c r="I316" s="49">
        <v>0</v>
      </c>
      <c r="J316" s="49"/>
      <c r="K316" s="49">
        <v>0</v>
      </c>
      <c r="L316" s="49">
        <v>0</v>
      </c>
      <c r="M316" s="49">
        <v>0</v>
      </c>
      <c r="N316" s="49">
        <v>0</v>
      </c>
      <c r="O316" s="49">
        <v>0</v>
      </c>
      <c r="P316" s="49"/>
      <c r="Q316" s="49">
        <v>0</v>
      </c>
      <c r="R316" s="49"/>
      <c r="S316" s="49">
        <v>0</v>
      </c>
      <c r="T316" s="49"/>
      <c r="U316" s="49">
        <v>0</v>
      </c>
    </row>
    <row r="317" spans="1:21" ht="15" x14ac:dyDescent="0.25">
      <c r="A317" s="13">
        <v>992</v>
      </c>
      <c r="B317" s="137" t="s">
        <v>328</v>
      </c>
      <c r="C317" s="48">
        <v>0</v>
      </c>
      <c r="D317" s="128">
        <v>0</v>
      </c>
      <c r="E317" s="49">
        <v>0</v>
      </c>
      <c r="F317" s="49">
        <v>0</v>
      </c>
      <c r="G317" s="49">
        <v>0</v>
      </c>
      <c r="H317" s="49">
        <v>0</v>
      </c>
      <c r="I317" s="49">
        <v>0</v>
      </c>
      <c r="J317" s="49"/>
      <c r="K317" s="49">
        <v>0</v>
      </c>
      <c r="L317" s="49">
        <v>0</v>
      </c>
      <c r="M317" s="49">
        <v>0</v>
      </c>
      <c r="N317" s="49">
        <v>0</v>
      </c>
      <c r="O317" s="49">
        <v>0</v>
      </c>
      <c r="P317" s="49"/>
      <c r="Q317" s="49">
        <v>0</v>
      </c>
      <c r="R317" s="49"/>
      <c r="S317" s="49">
        <v>0</v>
      </c>
      <c r="T317" s="49"/>
      <c r="U317" s="49">
        <v>0</v>
      </c>
    </row>
    <row r="318" spans="1:21" ht="15" x14ac:dyDescent="0.25">
      <c r="A318" s="13">
        <v>993</v>
      </c>
      <c r="B318" s="137" t="s">
        <v>329</v>
      </c>
      <c r="C318" s="48">
        <v>0</v>
      </c>
      <c r="D318" s="128">
        <v>0</v>
      </c>
      <c r="E318" s="49">
        <v>0</v>
      </c>
      <c r="F318" s="49">
        <v>0</v>
      </c>
      <c r="G318" s="49">
        <v>0</v>
      </c>
      <c r="H318" s="49">
        <v>0</v>
      </c>
      <c r="I318" s="49">
        <v>0</v>
      </c>
      <c r="J318" s="49"/>
      <c r="K318" s="49">
        <v>0</v>
      </c>
      <c r="L318" s="49">
        <v>0</v>
      </c>
      <c r="M318" s="49">
        <v>0</v>
      </c>
      <c r="N318" s="49">
        <v>0</v>
      </c>
      <c r="O318" s="49">
        <v>0</v>
      </c>
      <c r="P318" s="49"/>
      <c r="Q318" s="49">
        <v>0</v>
      </c>
      <c r="R318" s="49"/>
      <c r="S318" s="49">
        <v>0</v>
      </c>
      <c r="T318" s="49"/>
      <c r="U318" s="49">
        <v>0</v>
      </c>
    </row>
    <row r="319" spans="1:21" ht="15" x14ac:dyDescent="0.25">
      <c r="A319" s="13">
        <v>995</v>
      </c>
      <c r="B319" s="137" t="s">
        <v>330</v>
      </c>
      <c r="C319" s="48">
        <v>0</v>
      </c>
      <c r="D319" s="128">
        <v>0</v>
      </c>
      <c r="E319" s="49">
        <v>0</v>
      </c>
      <c r="F319" s="49">
        <v>0</v>
      </c>
      <c r="G319" s="49">
        <v>0</v>
      </c>
      <c r="H319" s="49">
        <v>0</v>
      </c>
      <c r="I319" s="49">
        <v>0</v>
      </c>
      <c r="J319" s="49"/>
      <c r="K319" s="49">
        <v>0</v>
      </c>
      <c r="L319" s="49">
        <v>0</v>
      </c>
      <c r="M319" s="49">
        <v>0</v>
      </c>
      <c r="N319" s="49">
        <v>0</v>
      </c>
      <c r="O319" s="49">
        <v>0</v>
      </c>
      <c r="P319" s="49"/>
      <c r="Q319" s="49">
        <v>0</v>
      </c>
      <c r="R319" s="49"/>
      <c r="S319" s="49">
        <v>0</v>
      </c>
      <c r="T319" s="49"/>
      <c r="U319" s="49">
        <v>0</v>
      </c>
    </row>
    <row r="320" spans="1:21" ht="15" x14ac:dyDescent="0.25">
      <c r="A320" s="13">
        <v>999</v>
      </c>
      <c r="B320" s="137" t="s">
        <v>331</v>
      </c>
      <c r="C320" s="141">
        <v>1.2706347407538105E-2</v>
      </c>
      <c r="D320" s="142">
        <v>5703784</v>
      </c>
      <c r="E320" s="143">
        <v>0</v>
      </c>
      <c r="F320" s="143">
        <v>0</v>
      </c>
      <c r="G320" s="143">
        <v>0</v>
      </c>
      <c r="H320" s="143">
        <v>1576281</v>
      </c>
      <c r="I320" s="143">
        <v>1576281</v>
      </c>
      <c r="J320" s="143"/>
      <c r="K320" s="143">
        <v>2900025</v>
      </c>
      <c r="L320" s="143">
        <v>0</v>
      </c>
      <c r="M320" s="143">
        <v>5485836</v>
      </c>
      <c r="N320" s="143">
        <v>0</v>
      </c>
      <c r="O320" s="143">
        <v>8385861</v>
      </c>
      <c r="P320" s="143"/>
      <c r="Q320" s="143">
        <v>-2265413</v>
      </c>
      <c r="R320" s="143"/>
      <c r="S320" s="143">
        <v>429543</v>
      </c>
      <c r="T320" s="143"/>
      <c r="U320" s="143">
        <v>-1835870</v>
      </c>
    </row>
    <row r="321" spans="1:21" x14ac:dyDescent="0.2">
      <c r="A321" s="13"/>
      <c r="B321" s="14"/>
      <c r="C321" s="50"/>
    </row>
    <row r="322" spans="1:21" ht="16.5" x14ac:dyDescent="0.35">
      <c r="A322" s="13" t="s">
        <v>332</v>
      </c>
      <c r="B322" s="14"/>
      <c r="C322" s="48">
        <v>1</v>
      </c>
      <c r="D322" s="31">
        <v>448892255</v>
      </c>
      <c r="E322" s="31">
        <v>0</v>
      </c>
      <c r="F322" s="31">
        <v>0</v>
      </c>
      <c r="G322" s="31">
        <v>0</v>
      </c>
      <c r="H322" s="31">
        <v>52893815</v>
      </c>
      <c r="I322" s="31">
        <v>52893815</v>
      </c>
      <c r="J322" s="31"/>
      <c r="K322" s="31">
        <v>228234359</v>
      </c>
      <c r="L322" s="31">
        <v>0</v>
      </c>
      <c r="M322" s="31">
        <v>431739833</v>
      </c>
      <c r="N322" s="31">
        <v>52893815</v>
      </c>
      <c r="O322" s="31">
        <v>712868007</v>
      </c>
      <c r="P322" s="31"/>
      <c r="Q322" s="31">
        <v>-178289932</v>
      </c>
      <c r="R322" s="49"/>
      <c r="S322" s="31">
        <v>0</v>
      </c>
      <c r="T322" s="31"/>
      <c r="U322" s="31">
        <v>-178289932</v>
      </c>
    </row>
    <row r="323" spans="1:21" ht="15" x14ac:dyDescent="0.2">
      <c r="A323" s="68"/>
      <c r="B323" s="69"/>
      <c r="C323" s="73"/>
      <c r="D323" s="61"/>
      <c r="E323" s="74"/>
      <c r="F323" s="74"/>
      <c r="G323" s="74"/>
      <c r="H323" s="74"/>
      <c r="I323" s="74"/>
      <c r="J323" s="74"/>
      <c r="K323" s="74"/>
      <c r="L323" s="74"/>
      <c r="M323" s="74"/>
      <c r="N323" s="74"/>
      <c r="O323" s="74"/>
      <c r="P323" s="74"/>
      <c r="Q323" s="74"/>
      <c r="R323" s="74"/>
      <c r="S323" s="74"/>
      <c r="T323" s="74"/>
      <c r="U323" s="74"/>
    </row>
    <row r="324" spans="1:21" ht="15" x14ac:dyDescent="0.2">
      <c r="A324" s="68"/>
      <c r="B324" s="69"/>
      <c r="C324" s="73"/>
      <c r="D324" s="61"/>
      <c r="E324" s="74"/>
      <c r="F324" s="74"/>
      <c r="G324" s="74"/>
      <c r="H324" s="74"/>
      <c r="I324" s="74"/>
      <c r="J324" s="74"/>
      <c r="K324" s="74"/>
      <c r="L324" s="74"/>
      <c r="M324" s="74"/>
      <c r="N324" s="74"/>
      <c r="O324" s="74"/>
      <c r="P324" s="74"/>
      <c r="Q324" s="74"/>
      <c r="R324" s="74"/>
      <c r="S324" s="74"/>
      <c r="T324" s="74"/>
      <c r="U324" s="74"/>
    </row>
    <row r="325" spans="1:21" ht="15" x14ac:dyDescent="0.2">
      <c r="A325" s="68"/>
      <c r="B325" s="69"/>
      <c r="C325" s="75"/>
      <c r="D325" s="76"/>
      <c r="E325" s="77"/>
      <c r="F325" s="77"/>
      <c r="G325" s="77"/>
      <c r="H325" s="77"/>
      <c r="I325" s="77"/>
      <c r="J325" s="77"/>
      <c r="K325" s="77"/>
      <c r="L325" s="77"/>
      <c r="M325" s="77"/>
      <c r="N325" s="77"/>
      <c r="O325" s="77"/>
      <c r="P325" s="77"/>
      <c r="Q325" s="77"/>
      <c r="R325" s="77"/>
      <c r="S325" s="77"/>
      <c r="T325" s="77"/>
      <c r="U325" s="77"/>
    </row>
    <row r="326" spans="1:21" x14ac:dyDescent="0.2">
      <c r="A326" s="13"/>
      <c r="B326" s="14"/>
      <c r="C326" s="50"/>
    </row>
    <row r="327" spans="1:21" ht="16.5" x14ac:dyDescent="0.35">
      <c r="A327" s="13"/>
      <c r="B327" s="14"/>
      <c r="C327" s="48"/>
      <c r="D327" s="31"/>
      <c r="E327" s="31"/>
      <c r="F327" s="31"/>
      <c r="G327" s="31"/>
      <c r="H327" s="31"/>
      <c r="I327" s="31"/>
      <c r="J327" s="31"/>
      <c r="K327" s="31"/>
      <c r="L327" s="31"/>
      <c r="M327" s="31"/>
      <c r="N327" s="31"/>
      <c r="O327" s="31"/>
      <c r="P327" s="31"/>
      <c r="Q327" s="31"/>
      <c r="R327" s="49"/>
      <c r="S327" s="31"/>
      <c r="T327" s="31"/>
      <c r="U327" s="31"/>
    </row>
    <row r="331" spans="1:21" x14ac:dyDescent="0.2">
      <c r="H331" s="42"/>
    </row>
  </sheetData>
  <sheetProtection sheet="1" objects="1" scenarios="1"/>
  <mergeCells count="3">
    <mergeCell ref="E2:I2"/>
    <mergeCell ref="K2:O2"/>
    <mergeCell ref="Q2:U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0B91D-CB67-4408-BBF7-4CD1F5ED750B}">
  <sheetPr codeName="Sheet5">
    <tabColor theme="6" tint="-0.249977111117893"/>
    <pageSetUpPr fitToPage="1"/>
  </sheetPr>
  <dimension ref="A1:W322"/>
  <sheetViews>
    <sheetView showGridLines="0" zoomScale="85" zoomScaleNormal="85" workbookViewId="0">
      <pane xSplit="4" ySplit="5" topLeftCell="E6" activePane="bottomRight" state="frozen"/>
      <selection activeCell="H18" sqref="H18:H19"/>
      <selection pane="topRight" activeCell="H18" sqref="H18:H19"/>
      <selection pane="bottomLeft" activeCell="H18" sqref="H18:H19"/>
      <selection pane="bottomRight" activeCell="G10" sqref="G10"/>
    </sheetView>
  </sheetViews>
  <sheetFormatPr defaultColWidth="9.140625" defaultRowHeight="12.75" x14ac:dyDescent="0.2"/>
  <cols>
    <col min="1" max="1" width="10.42578125" style="2" bestFit="1" customWidth="1"/>
    <col min="2" max="2" width="1.42578125" style="2" customWidth="1"/>
    <col min="3" max="3" width="54.28515625" style="2" bestFit="1" customWidth="1"/>
    <col min="4" max="4" width="1.42578125" style="2" customWidth="1"/>
    <col min="5" max="5" width="18" style="2" bestFit="1" customWidth="1"/>
    <col min="6" max="6" width="4.140625" style="2" customWidth="1"/>
    <col min="7" max="7" width="10.42578125" style="2" bestFit="1" customWidth="1"/>
    <col min="8" max="8" width="1.28515625" style="2" customWidth="1"/>
    <col min="9" max="9" width="16.140625" style="2" customWidth="1"/>
    <col min="10" max="10" width="1.28515625" style="2" customWidth="1"/>
    <col min="11" max="11" width="15.42578125" style="2" bestFit="1" customWidth="1"/>
    <col min="12" max="12" width="1.42578125" style="2" customWidth="1"/>
    <col min="13" max="13" width="10.42578125" style="2" bestFit="1" customWidth="1"/>
    <col min="14" max="14" width="1.42578125" style="2" customWidth="1"/>
    <col min="15" max="15" width="15.5703125" style="2" customWidth="1"/>
    <col min="16" max="16" width="2.28515625" style="2" customWidth="1"/>
    <col min="17" max="18" width="18" style="2" bestFit="1" customWidth="1"/>
    <col min="19" max="20" width="16.28515625" style="2" bestFit="1" customWidth="1"/>
    <col min="21" max="22" width="18" style="2" bestFit="1" customWidth="1"/>
    <col min="23" max="16384" width="9.140625" style="2"/>
  </cols>
  <sheetData>
    <row r="1" spans="1:23" ht="15.75" x14ac:dyDescent="0.25">
      <c r="A1" s="1" t="s">
        <v>0</v>
      </c>
      <c r="E1" s="3" t="s">
        <v>1</v>
      </c>
      <c r="F1" s="3"/>
      <c r="G1" s="3" t="s">
        <v>2</v>
      </c>
      <c r="H1" s="3"/>
      <c r="I1" s="3" t="s">
        <v>3</v>
      </c>
      <c r="J1" s="3"/>
      <c r="K1" s="3" t="s">
        <v>4</v>
      </c>
      <c r="L1" s="3"/>
      <c r="M1" s="3" t="s">
        <v>5</v>
      </c>
      <c r="N1" s="3"/>
      <c r="O1" s="3" t="s">
        <v>6</v>
      </c>
      <c r="Q1" s="3" t="s">
        <v>7</v>
      </c>
      <c r="R1" s="3" t="s">
        <v>8</v>
      </c>
      <c r="S1" s="3" t="s">
        <v>9</v>
      </c>
      <c r="T1" s="3" t="s">
        <v>10</v>
      </c>
      <c r="U1" s="3" t="s">
        <v>11</v>
      </c>
      <c r="V1" s="3" t="s">
        <v>12</v>
      </c>
    </row>
    <row r="2" spans="1:23" x14ac:dyDescent="0.2">
      <c r="E2" s="184" t="s">
        <v>421</v>
      </c>
      <c r="F2" s="184"/>
      <c r="G2" s="184"/>
      <c r="H2" s="184"/>
      <c r="I2" s="184"/>
      <c r="J2" s="4"/>
      <c r="K2" s="184" t="s">
        <v>418</v>
      </c>
      <c r="L2" s="184"/>
      <c r="M2" s="184"/>
      <c r="N2" s="184"/>
      <c r="O2" s="184"/>
    </row>
    <row r="3" spans="1:23" x14ac:dyDescent="0.2">
      <c r="E3" s="5" t="s">
        <v>13</v>
      </c>
      <c r="G3" s="5" t="s">
        <v>14</v>
      </c>
      <c r="I3" s="5" t="s">
        <v>15</v>
      </c>
      <c r="K3" s="5" t="s">
        <v>13</v>
      </c>
      <c r="M3" s="5" t="s">
        <v>14</v>
      </c>
      <c r="O3" s="5" t="s">
        <v>15</v>
      </c>
      <c r="Q3" s="185" t="s">
        <v>16</v>
      </c>
      <c r="R3" s="185"/>
      <c r="S3" s="185"/>
      <c r="T3" s="185" t="s">
        <v>17</v>
      </c>
      <c r="U3" s="185"/>
      <c r="V3" s="185"/>
    </row>
    <row r="4" spans="1:23" s="10" customFormat="1" x14ac:dyDescent="0.2">
      <c r="A4" s="6" t="s">
        <v>18</v>
      </c>
      <c r="B4" s="7"/>
      <c r="C4" s="6" t="s">
        <v>13</v>
      </c>
      <c r="D4" s="8"/>
      <c r="E4" s="9" t="s">
        <v>19</v>
      </c>
      <c r="F4" s="7"/>
      <c r="G4" s="9" t="s">
        <v>20</v>
      </c>
      <c r="H4" s="2"/>
      <c r="I4" s="9" t="s">
        <v>21</v>
      </c>
      <c r="J4" s="2"/>
      <c r="K4" s="9" t="s">
        <v>19</v>
      </c>
      <c r="L4" s="7"/>
      <c r="M4" s="9" t="s">
        <v>20</v>
      </c>
      <c r="N4" s="7"/>
      <c r="O4" s="9" t="s">
        <v>21</v>
      </c>
      <c r="Q4" s="9" t="s">
        <v>22</v>
      </c>
      <c r="R4" s="9" t="s">
        <v>23</v>
      </c>
      <c r="S4" s="9" t="s">
        <v>24</v>
      </c>
      <c r="T4" s="9" t="s">
        <v>22</v>
      </c>
      <c r="U4" s="9" t="s">
        <v>23</v>
      </c>
      <c r="V4" s="9" t="s">
        <v>24</v>
      </c>
    </row>
    <row r="5" spans="1:23" x14ac:dyDescent="0.2">
      <c r="D5" s="11"/>
      <c r="E5" s="12"/>
      <c r="F5" s="12"/>
      <c r="G5" s="12"/>
      <c r="H5" s="12"/>
      <c r="I5" s="12"/>
      <c r="J5" s="12"/>
      <c r="K5" s="12"/>
      <c r="L5" s="12"/>
      <c r="M5" s="12"/>
      <c r="N5" s="12"/>
      <c r="O5" s="12"/>
      <c r="P5" s="12"/>
      <c r="Q5" s="12"/>
      <c r="R5" s="12"/>
      <c r="S5" s="12"/>
      <c r="T5" s="12"/>
      <c r="U5" s="12"/>
      <c r="V5" s="12"/>
    </row>
    <row r="6" spans="1:23" x14ac:dyDescent="0.2">
      <c r="A6" s="68">
        <v>5</v>
      </c>
      <c r="B6" s="78"/>
      <c r="C6" s="78" t="s">
        <v>25</v>
      </c>
      <c r="D6" s="80"/>
      <c r="E6" s="64">
        <v>0</v>
      </c>
      <c r="F6" s="80"/>
      <c r="G6" s="91">
        <v>0</v>
      </c>
      <c r="H6" s="63"/>
      <c r="I6" s="64">
        <v>0</v>
      </c>
      <c r="J6" s="63"/>
      <c r="K6" s="64">
        <v>0</v>
      </c>
      <c r="L6" s="80"/>
      <c r="M6" s="91">
        <v>0</v>
      </c>
      <c r="N6" s="80"/>
      <c r="O6" s="64">
        <v>0</v>
      </c>
      <c r="P6" s="63"/>
      <c r="Q6" s="64">
        <v>0</v>
      </c>
      <c r="R6" s="64">
        <v>0</v>
      </c>
      <c r="S6" s="64">
        <v>0</v>
      </c>
      <c r="T6" s="64">
        <v>0</v>
      </c>
      <c r="U6" s="64">
        <v>0</v>
      </c>
      <c r="V6" s="64">
        <v>0</v>
      </c>
      <c r="W6" s="63"/>
    </row>
    <row r="7" spans="1:23" x14ac:dyDescent="0.2">
      <c r="A7" s="68">
        <v>6</v>
      </c>
      <c r="B7" s="78"/>
      <c r="C7" s="78" t="s">
        <v>26</v>
      </c>
      <c r="D7" s="80"/>
      <c r="E7" s="61">
        <v>0</v>
      </c>
      <c r="F7" s="80"/>
      <c r="G7" s="91">
        <v>0</v>
      </c>
      <c r="H7" s="63"/>
      <c r="I7" s="61">
        <v>0</v>
      </c>
      <c r="J7" s="63"/>
      <c r="K7" s="61">
        <v>0</v>
      </c>
      <c r="L7" s="80"/>
      <c r="M7" s="91">
        <v>0</v>
      </c>
      <c r="N7" s="80"/>
      <c r="O7" s="61">
        <v>0</v>
      </c>
      <c r="P7" s="63"/>
      <c r="Q7" s="61">
        <v>0</v>
      </c>
      <c r="R7" s="61">
        <v>0</v>
      </c>
      <c r="S7" s="61">
        <v>0</v>
      </c>
      <c r="T7" s="61">
        <v>0</v>
      </c>
      <c r="U7" s="61">
        <v>0</v>
      </c>
      <c r="V7" s="61">
        <v>0</v>
      </c>
      <c r="W7" s="63"/>
    </row>
    <row r="8" spans="1:23" x14ac:dyDescent="0.2">
      <c r="A8" s="68">
        <v>7</v>
      </c>
      <c r="B8" s="78"/>
      <c r="C8" s="78" t="s">
        <v>27</v>
      </c>
      <c r="D8" s="80"/>
      <c r="E8" s="61">
        <v>0</v>
      </c>
      <c r="F8" s="80"/>
      <c r="G8" s="91">
        <v>0</v>
      </c>
      <c r="H8" s="63"/>
      <c r="I8" s="61">
        <v>0</v>
      </c>
      <c r="J8" s="63"/>
      <c r="K8" s="61">
        <v>0</v>
      </c>
      <c r="L8" s="80"/>
      <c r="M8" s="91">
        <v>0</v>
      </c>
      <c r="N8" s="80"/>
      <c r="O8" s="61">
        <v>0</v>
      </c>
      <c r="P8" s="63"/>
      <c r="Q8" s="61">
        <v>0</v>
      </c>
      <c r="R8" s="61">
        <v>0</v>
      </c>
      <c r="S8" s="61">
        <v>0</v>
      </c>
      <c r="T8" s="61">
        <v>0</v>
      </c>
      <c r="U8" s="61">
        <v>0</v>
      </c>
      <c r="V8" s="61">
        <v>0</v>
      </c>
      <c r="W8" s="63"/>
    </row>
    <row r="9" spans="1:23" x14ac:dyDescent="0.2">
      <c r="A9" s="68">
        <v>47</v>
      </c>
      <c r="B9" s="78"/>
      <c r="C9" s="78" t="s">
        <v>28</v>
      </c>
      <c r="D9" s="80"/>
      <c r="E9" s="61">
        <v>0</v>
      </c>
      <c r="F9" s="80"/>
      <c r="G9" s="91">
        <v>0</v>
      </c>
      <c r="H9" s="63"/>
      <c r="I9" s="61">
        <v>0</v>
      </c>
      <c r="J9" s="63"/>
      <c r="K9" s="61">
        <v>0</v>
      </c>
      <c r="L9" s="80"/>
      <c r="M9" s="91">
        <v>0</v>
      </c>
      <c r="N9" s="80"/>
      <c r="O9" s="61">
        <v>0</v>
      </c>
      <c r="P9" s="63"/>
      <c r="Q9" s="61">
        <v>0</v>
      </c>
      <c r="R9" s="61">
        <v>0</v>
      </c>
      <c r="S9" s="61">
        <v>0</v>
      </c>
      <c r="T9" s="61">
        <v>0</v>
      </c>
      <c r="U9" s="61">
        <v>0</v>
      </c>
      <c r="V9" s="61">
        <v>0</v>
      </c>
      <c r="W9" s="63"/>
    </row>
    <row r="10" spans="1:23" x14ac:dyDescent="0.2">
      <c r="A10" s="68">
        <v>48</v>
      </c>
      <c r="B10" s="78"/>
      <c r="C10" s="78" t="s">
        <v>29</v>
      </c>
      <c r="D10" s="80"/>
      <c r="E10" s="61">
        <v>0</v>
      </c>
      <c r="F10" s="80"/>
      <c r="G10" s="91">
        <v>0</v>
      </c>
      <c r="H10" s="63"/>
      <c r="I10" s="61">
        <v>0</v>
      </c>
      <c r="J10" s="63"/>
      <c r="K10" s="61">
        <v>0</v>
      </c>
      <c r="L10" s="80"/>
      <c r="M10" s="91">
        <v>0</v>
      </c>
      <c r="N10" s="80"/>
      <c r="O10" s="61">
        <v>0</v>
      </c>
      <c r="P10" s="63"/>
      <c r="Q10" s="61">
        <v>0</v>
      </c>
      <c r="R10" s="61">
        <v>0</v>
      </c>
      <c r="S10" s="61">
        <v>0</v>
      </c>
      <c r="T10" s="61">
        <v>0</v>
      </c>
      <c r="U10" s="61">
        <v>0</v>
      </c>
      <c r="V10" s="61">
        <v>0</v>
      </c>
      <c r="W10" s="63"/>
    </row>
    <row r="11" spans="1:23" x14ac:dyDescent="0.2">
      <c r="A11" s="68">
        <v>90</v>
      </c>
      <c r="B11" s="78"/>
      <c r="C11" s="78" t="s">
        <v>30</v>
      </c>
      <c r="D11" s="80"/>
      <c r="E11" s="61">
        <v>61848</v>
      </c>
      <c r="F11" s="80"/>
      <c r="G11" s="166">
        <v>5.1267168306226732E-5</v>
      </c>
      <c r="H11" s="167"/>
      <c r="I11" s="168">
        <v>18633</v>
      </c>
      <c r="J11" s="63"/>
      <c r="K11" s="61">
        <v>58234</v>
      </c>
      <c r="L11" s="80"/>
      <c r="M11" s="91">
        <v>4.9296331438443833E-5</v>
      </c>
      <c r="N11" s="80"/>
      <c r="O11" s="61">
        <v>22131</v>
      </c>
      <c r="P11" s="63"/>
      <c r="Q11" s="61">
        <v>19670</v>
      </c>
      <c r="R11" s="61">
        <v>18633</v>
      </c>
      <c r="S11" s="61">
        <v>17618</v>
      </c>
      <c r="T11" s="61">
        <v>16963</v>
      </c>
      <c r="U11" s="61">
        <v>18633</v>
      </c>
      <c r="V11" s="61">
        <v>20556</v>
      </c>
      <c r="W11" s="63"/>
    </row>
    <row r="12" spans="1:23" x14ac:dyDescent="0.2">
      <c r="A12" s="68">
        <v>91</v>
      </c>
      <c r="B12" s="78"/>
      <c r="C12" s="78" t="s">
        <v>31</v>
      </c>
      <c r="D12" s="80"/>
      <c r="E12" s="61">
        <v>45053</v>
      </c>
      <c r="F12" s="80"/>
      <c r="G12" s="166">
        <v>3.7345423193966384E-5</v>
      </c>
      <c r="H12" s="167"/>
      <c r="I12" s="168">
        <v>13572</v>
      </c>
      <c r="J12" s="63"/>
      <c r="K12" s="61">
        <v>42279</v>
      </c>
      <c r="L12" s="80"/>
      <c r="M12" s="91">
        <v>3.5790081342273704E-5</v>
      </c>
      <c r="N12" s="80"/>
      <c r="O12" s="61">
        <v>16066</v>
      </c>
      <c r="P12" s="63"/>
      <c r="Q12" s="61">
        <v>14327</v>
      </c>
      <c r="R12" s="61">
        <v>13572</v>
      </c>
      <c r="S12" s="61">
        <v>12833</v>
      </c>
      <c r="T12" s="61">
        <v>12356</v>
      </c>
      <c r="U12" s="61">
        <v>13572</v>
      </c>
      <c r="V12" s="61">
        <v>14973</v>
      </c>
      <c r="W12" s="63"/>
    </row>
    <row r="13" spans="1:23" x14ac:dyDescent="0.2">
      <c r="A13" s="68">
        <v>100</v>
      </c>
      <c r="B13" s="78"/>
      <c r="C13" s="78" t="s">
        <v>32</v>
      </c>
      <c r="D13" s="80"/>
      <c r="E13" s="61">
        <v>1324845</v>
      </c>
      <c r="F13" s="80"/>
      <c r="G13" s="166">
        <v>1.0981931767342996E-3</v>
      </c>
      <c r="H13" s="167"/>
      <c r="I13" s="168">
        <v>399099</v>
      </c>
      <c r="J13" s="63"/>
      <c r="K13" s="61">
        <v>1375415</v>
      </c>
      <c r="L13" s="80"/>
      <c r="M13" s="91">
        <v>1.1643183313082945E-3</v>
      </c>
      <c r="N13" s="80"/>
      <c r="O13" s="61">
        <v>522651</v>
      </c>
      <c r="P13" s="63"/>
      <c r="Q13" s="61">
        <v>421308</v>
      </c>
      <c r="R13" s="61">
        <v>399099</v>
      </c>
      <c r="S13" s="61">
        <v>377357</v>
      </c>
      <c r="T13" s="61">
        <v>363334</v>
      </c>
      <c r="U13" s="61">
        <v>399099</v>
      </c>
      <c r="V13" s="61">
        <v>440283</v>
      </c>
      <c r="W13" s="63"/>
    </row>
    <row r="14" spans="1:23" x14ac:dyDescent="0.2">
      <c r="A14" s="68">
        <v>101</v>
      </c>
      <c r="B14" s="78"/>
      <c r="C14" s="78" t="s">
        <v>33</v>
      </c>
      <c r="D14" s="80"/>
      <c r="E14" s="61">
        <v>2901971</v>
      </c>
      <c r="F14" s="80"/>
      <c r="G14" s="91">
        <v>2.4055076263870957E-3</v>
      </c>
      <c r="H14" s="63"/>
      <c r="I14" s="61">
        <v>874200</v>
      </c>
      <c r="J14" s="63"/>
      <c r="K14" s="61">
        <v>2817816</v>
      </c>
      <c r="L14" s="80"/>
      <c r="M14" s="91">
        <v>2.3853417499836872E-3</v>
      </c>
      <c r="N14" s="80"/>
      <c r="O14" s="61">
        <v>1070760</v>
      </c>
      <c r="P14" s="63"/>
      <c r="Q14" s="61">
        <v>922847</v>
      </c>
      <c r="R14" s="61">
        <v>874200</v>
      </c>
      <c r="S14" s="61">
        <v>826575</v>
      </c>
      <c r="T14" s="61">
        <v>795859</v>
      </c>
      <c r="U14" s="61">
        <v>874200</v>
      </c>
      <c r="V14" s="61">
        <v>964411</v>
      </c>
      <c r="W14" s="63"/>
    </row>
    <row r="15" spans="1:23" x14ac:dyDescent="0.2">
      <c r="A15" s="68">
        <v>102</v>
      </c>
      <c r="B15" s="78"/>
      <c r="C15" s="78" t="s">
        <v>34</v>
      </c>
      <c r="D15" s="80"/>
      <c r="E15" s="61">
        <v>0</v>
      </c>
      <c r="F15" s="80"/>
      <c r="G15" s="91">
        <v>0</v>
      </c>
      <c r="H15" s="63"/>
      <c r="I15" s="61">
        <v>0</v>
      </c>
      <c r="J15" s="63"/>
      <c r="K15" s="61">
        <v>0</v>
      </c>
      <c r="L15" s="80"/>
      <c r="M15" s="91">
        <v>0</v>
      </c>
      <c r="N15" s="80"/>
      <c r="O15" s="61">
        <v>0</v>
      </c>
      <c r="P15" s="63"/>
      <c r="Q15" s="61">
        <v>0</v>
      </c>
      <c r="R15" s="61">
        <v>0</v>
      </c>
      <c r="S15" s="61">
        <v>0</v>
      </c>
      <c r="T15" s="61">
        <v>0</v>
      </c>
      <c r="U15" s="61">
        <v>0</v>
      </c>
      <c r="V15" s="61">
        <v>0</v>
      </c>
      <c r="W15" s="63"/>
    </row>
    <row r="16" spans="1:23" x14ac:dyDescent="0.2">
      <c r="A16" s="68">
        <v>103</v>
      </c>
      <c r="B16" s="78"/>
      <c r="C16" s="78" t="s">
        <v>35</v>
      </c>
      <c r="D16" s="80"/>
      <c r="E16" s="61">
        <v>4625721</v>
      </c>
      <c r="F16" s="80"/>
      <c r="G16" s="91">
        <v>3.8343619364352515E-3</v>
      </c>
      <c r="H16" s="63"/>
      <c r="I16" s="61">
        <v>1393471</v>
      </c>
      <c r="J16" s="63"/>
      <c r="K16" s="61">
        <v>4608962</v>
      </c>
      <c r="L16" s="80"/>
      <c r="M16" s="91">
        <v>3.9015852996392652E-3</v>
      </c>
      <c r="N16" s="80"/>
      <c r="O16" s="61">
        <v>1751392</v>
      </c>
      <c r="P16" s="63"/>
      <c r="Q16" s="61">
        <v>1471014</v>
      </c>
      <c r="R16" s="61">
        <v>1393471</v>
      </c>
      <c r="S16" s="61">
        <v>1317557</v>
      </c>
      <c r="T16" s="61">
        <v>1268595</v>
      </c>
      <c r="U16" s="61">
        <v>1393471</v>
      </c>
      <c r="V16" s="61">
        <v>1537267</v>
      </c>
      <c r="W16" s="63"/>
    </row>
    <row r="17" spans="1:23" x14ac:dyDescent="0.2">
      <c r="A17" s="68">
        <v>107</v>
      </c>
      <c r="B17" s="78"/>
      <c r="C17" s="78" t="s">
        <v>36</v>
      </c>
      <c r="D17" s="80"/>
      <c r="E17" s="61">
        <v>1021443</v>
      </c>
      <c r="F17" s="80"/>
      <c r="G17" s="91">
        <v>8.4669658188166403E-4</v>
      </c>
      <c r="H17" s="63"/>
      <c r="I17" s="61">
        <v>307705</v>
      </c>
      <c r="J17" s="63"/>
      <c r="K17" s="61">
        <v>1030807</v>
      </c>
      <c r="L17" s="80"/>
      <c r="M17" s="91">
        <v>8.7260025966047277E-4</v>
      </c>
      <c r="N17" s="80"/>
      <c r="O17" s="61">
        <v>391709</v>
      </c>
      <c r="P17" s="63"/>
      <c r="Q17" s="61">
        <v>324828</v>
      </c>
      <c r="R17" s="61">
        <v>307705</v>
      </c>
      <c r="S17" s="61">
        <v>290942</v>
      </c>
      <c r="T17" s="61">
        <v>280130</v>
      </c>
      <c r="U17" s="61">
        <v>307705</v>
      </c>
      <c r="V17" s="61">
        <v>339458</v>
      </c>
      <c r="W17" s="63"/>
    </row>
    <row r="18" spans="1:23" x14ac:dyDescent="0.2">
      <c r="A18" s="68">
        <v>109</v>
      </c>
      <c r="B18" s="78"/>
      <c r="C18" s="78" t="s">
        <v>37</v>
      </c>
      <c r="D18" s="80"/>
      <c r="E18" s="61">
        <v>331117</v>
      </c>
      <c r="F18" s="80"/>
      <c r="G18" s="91">
        <v>2.7447016828438878E-4</v>
      </c>
      <c r="H18" s="63"/>
      <c r="I18" s="61">
        <v>99746</v>
      </c>
      <c r="J18" s="63"/>
      <c r="K18" s="61">
        <v>325307</v>
      </c>
      <c r="L18" s="80"/>
      <c r="M18" s="91">
        <v>2.7537936070415645E-4</v>
      </c>
      <c r="N18" s="80"/>
      <c r="O18" s="61">
        <v>123615</v>
      </c>
      <c r="P18" s="63"/>
      <c r="Q18" s="61">
        <v>105297</v>
      </c>
      <c r="R18" s="61">
        <v>99746</v>
      </c>
      <c r="S18" s="61">
        <v>94312</v>
      </c>
      <c r="T18" s="61">
        <v>90807</v>
      </c>
      <c r="U18" s="61">
        <v>99746</v>
      </c>
      <c r="V18" s="61">
        <v>110039</v>
      </c>
      <c r="W18" s="63"/>
    </row>
    <row r="19" spans="1:23" x14ac:dyDescent="0.2">
      <c r="A19" s="68">
        <v>110</v>
      </c>
      <c r="B19" s="78"/>
      <c r="C19" s="78" t="s">
        <v>38</v>
      </c>
      <c r="D19" s="80"/>
      <c r="E19" s="61">
        <v>419264</v>
      </c>
      <c r="F19" s="80"/>
      <c r="G19" s="91">
        <v>3.4753715646006087E-4</v>
      </c>
      <c r="H19" s="63"/>
      <c r="I19" s="61">
        <v>126303</v>
      </c>
      <c r="J19" s="63"/>
      <c r="K19" s="61">
        <v>414933</v>
      </c>
      <c r="L19" s="80"/>
      <c r="M19" s="91">
        <v>3.5124969421210657E-4</v>
      </c>
      <c r="N19" s="80"/>
      <c r="O19" s="61">
        <v>157673</v>
      </c>
      <c r="P19" s="63"/>
      <c r="Q19" s="61">
        <v>133331</v>
      </c>
      <c r="R19" s="61">
        <v>126303</v>
      </c>
      <c r="S19" s="61">
        <v>119422</v>
      </c>
      <c r="T19" s="61">
        <v>114984</v>
      </c>
      <c r="U19" s="61">
        <v>126303</v>
      </c>
      <c r="V19" s="61">
        <v>139337</v>
      </c>
      <c r="W19" s="63"/>
    </row>
    <row r="20" spans="1:23" x14ac:dyDescent="0.2">
      <c r="A20" s="68">
        <v>111</v>
      </c>
      <c r="B20" s="78"/>
      <c r="C20" s="78" t="s">
        <v>39</v>
      </c>
      <c r="D20" s="80"/>
      <c r="E20" s="61">
        <v>3911110</v>
      </c>
      <c r="F20" s="80"/>
      <c r="G20" s="91">
        <v>3.242005151891192E-3</v>
      </c>
      <c r="H20" s="63"/>
      <c r="I20" s="61">
        <v>1178192</v>
      </c>
      <c r="J20" s="63"/>
      <c r="K20" s="61">
        <v>3875096</v>
      </c>
      <c r="L20" s="80"/>
      <c r="M20" s="91">
        <v>3.2803519725896888E-3</v>
      </c>
      <c r="N20" s="80"/>
      <c r="O20" s="61">
        <v>1472521</v>
      </c>
      <c r="P20" s="63"/>
      <c r="Q20" s="61">
        <v>1243755</v>
      </c>
      <c r="R20" s="61">
        <v>1178192</v>
      </c>
      <c r="S20" s="61">
        <v>1114006</v>
      </c>
      <c r="T20" s="61">
        <v>1072608</v>
      </c>
      <c r="U20" s="61">
        <v>1178192</v>
      </c>
      <c r="V20" s="61">
        <v>1299773</v>
      </c>
      <c r="W20" s="63"/>
    </row>
    <row r="21" spans="1:23" x14ac:dyDescent="0.2">
      <c r="A21" s="68">
        <v>112</v>
      </c>
      <c r="B21" s="78"/>
      <c r="C21" s="78" t="s">
        <v>40</v>
      </c>
      <c r="D21" s="80"/>
      <c r="E21" s="61">
        <v>37891</v>
      </c>
      <c r="F21" s="80"/>
      <c r="G21" s="91">
        <v>3.1408683777830122E-5</v>
      </c>
      <c r="H21" s="63"/>
      <c r="I21" s="61">
        <v>11411</v>
      </c>
      <c r="J21" s="63"/>
      <c r="K21" s="61">
        <v>36525</v>
      </c>
      <c r="L21" s="80"/>
      <c r="M21" s="91">
        <v>3.0919196788631404E-5</v>
      </c>
      <c r="N21" s="80"/>
      <c r="O21" s="61">
        <v>13877</v>
      </c>
      <c r="P21" s="63"/>
      <c r="Q21" s="61">
        <v>12046</v>
      </c>
      <c r="R21" s="61">
        <v>11411</v>
      </c>
      <c r="S21" s="61">
        <v>10789</v>
      </c>
      <c r="T21" s="61">
        <v>10388</v>
      </c>
      <c r="U21" s="61">
        <v>11411</v>
      </c>
      <c r="V21" s="61">
        <v>12589</v>
      </c>
      <c r="W21" s="63"/>
    </row>
    <row r="22" spans="1:23" x14ac:dyDescent="0.2">
      <c r="A22" s="68">
        <v>113</v>
      </c>
      <c r="B22" s="78"/>
      <c r="C22" s="78" t="s">
        <v>41</v>
      </c>
      <c r="D22" s="80"/>
      <c r="E22" s="61">
        <v>2715508</v>
      </c>
      <c r="F22" s="80"/>
      <c r="G22" s="91">
        <v>2.2509443421437256E-3</v>
      </c>
      <c r="H22" s="63"/>
      <c r="I22" s="61">
        <v>818030</v>
      </c>
      <c r="J22" s="63"/>
      <c r="K22" s="61">
        <v>2606487</v>
      </c>
      <c r="L22" s="80"/>
      <c r="M22" s="91">
        <v>2.2064472136895138E-3</v>
      </c>
      <c r="N22" s="80"/>
      <c r="O22" s="61">
        <v>990460</v>
      </c>
      <c r="P22" s="63"/>
      <c r="Q22" s="61">
        <v>863551</v>
      </c>
      <c r="R22" s="61">
        <v>818030</v>
      </c>
      <c r="S22" s="61">
        <v>773465</v>
      </c>
      <c r="T22" s="61">
        <v>744722</v>
      </c>
      <c r="U22" s="61">
        <v>818030</v>
      </c>
      <c r="V22" s="61">
        <v>902445</v>
      </c>
      <c r="W22" s="63"/>
    </row>
    <row r="23" spans="1:23" x14ac:dyDescent="0.2">
      <c r="A23" s="68">
        <v>114</v>
      </c>
      <c r="B23" s="78"/>
      <c r="C23" s="78" t="s">
        <v>42</v>
      </c>
      <c r="D23" s="80"/>
      <c r="E23" s="61">
        <v>12161317</v>
      </c>
      <c r="F23" s="80"/>
      <c r="G23" s="91">
        <v>1.0080783298803136E-2</v>
      </c>
      <c r="H23" s="63"/>
      <c r="I23" s="61">
        <v>3663514</v>
      </c>
      <c r="J23" s="63"/>
      <c r="K23" s="61">
        <v>12020734</v>
      </c>
      <c r="L23" s="80"/>
      <c r="M23" s="91">
        <v>1.0175809448043594E-2</v>
      </c>
      <c r="N23" s="80"/>
      <c r="O23" s="61">
        <v>4567843</v>
      </c>
      <c r="P23" s="63"/>
      <c r="Q23" s="61">
        <v>3867378</v>
      </c>
      <c r="R23" s="61">
        <v>3663514</v>
      </c>
      <c r="S23" s="61">
        <v>3463933</v>
      </c>
      <c r="T23" s="61">
        <v>3335209</v>
      </c>
      <c r="U23" s="61">
        <v>3663514</v>
      </c>
      <c r="V23" s="61">
        <v>4041563</v>
      </c>
      <c r="W23" s="63"/>
    </row>
    <row r="24" spans="1:23" x14ac:dyDescent="0.2">
      <c r="A24" s="68">
        <v>115</v>
      </c>
      <c r="B24" s="78"/>
      <c r="C24" s="78" t="s">
        <v>43</v>
      </c>
      <c r="D24" s="80"/>
      <c r="E24" s="61">
        <v>8374565</v>
      </c>
      <c r="F24" s="80"/>
      <c r="G24" s="91">
        <v>6.941861229893217E-3</v>
      </c>
      <c r="H24" s="63"/>
      <c r="I24" s="61">
        <v>2522781</v>
      </c>
      <c r="J24" s="63"/>
      <c r="K24" s="61">
        <v>8430317</v>
      </c>
      <c r="L24" s="80"/>
      <c r="M24" s="91">
        <v>7.1364443617671375E-3</v>
      </c>
      <c r="N24" s="80"/>
      <c r="O24" s="61">
        <v>3203494</v>
      </c>
      <c r="P24" s="63"/>
      <c r="Q24" s="61">
        <v>2663166</v>
      </c>
      <c r="R24" s="61">
        <v>2522781</v>
      </c>
      <c r="S24" s="61">
        <v>2385345</v>
      </c>
      <c r="T24" s="61">
        <v>2296702</v>
      </c>
      <c r="U24" s="61">
        <v>2522781</v>
      </c>
      <c r="V24" s="61">
        <v>2783114</v>
      </c>
      <c r="W24" s="63"/>
    </row>
    <row r="25" spans="1:23" x14ac:dyDescent="0.2">
      <c r="A25" s="68">
        <v>116</v>
      </c>
      <c r="B25" s="78"/>
      <c r="C25" s="78" t="s">
        <v>44</v>
      </c>
      <c r="D25" s="80"/>
      <c r="E25" s="61">
        <v>1991649</v>
      </c>
      <c r="F25" s="80"/>
      <c r="G25" s="91">
        <v>1.6509216868763447E-3</v>
      </c>
      <c r="H25" s="63"/>
      <c r="I25" s="61">
        <v>599970</v>
      </c>
      <c r="J25" s="63"/>
      <c r="K25" s="61">
        <v>1956302</v>
      </c>
      <c r="L25" s="80"/>
      <c r="M25" s="91">
        <v>1.6560516499929689E-3</v>
      </c>
      <c r="N25" s="80"/>
      <c r="O25" s="61">
        <v>743389</v>
      </c>
      <c r="P25" s="63"/>
      <c r="Q25" s="61">
        <v>633357</v>
      </c>
      <c r="R25" s="61">
        <v>599970</v>
      </c>
      <c r="S25" s="61">
        <v>567285</v>
      </c>
      <c r="T25" s="61">
        <v>546204</v>
      </c>
      <c r="U25" s="61">
        <v>599970</v>
      </c>
      <c r="V25" s="61">
        <v>661883</v>
      </c>
      <c r="W25" s="63"/>
    </row>
    <row r="26" spans="1:23" x14ac:dyDescent="0.2">
      <c r="A26" s="68">
        <v>117</v>
      </c>
      <c r="B26" s="78"/>
      <c r="C26" s="78" t="s">
        <v>45</v>
      </c>
      <c r="D26" s="80"/>
      <c r="E26" s="61">
        <v>1142038</v>
      </c>
      <c r="F26" s="80"/>
      <c r="G26" s="91">
        <v>9.4666043134954353E-4</v>
      </c>
      <c r="H26" s="63"/>
      <c r="I26" s="61">
        <v>344032</v>
      </c>
      <c r="J26" s="63"/>
      <c r="K26" s="61">
        <v>1135073</v>
      </c>
      <c r="L26" s="80"/>
      <c r="M26" s="91">
        <v>9.6086366752805503E-4</v>
      </c>
      <c r="N26" s="80"/>
      <c r="O26" s="61">
        <v>431324</v>
      </c>
      <c r="P26" s="63"/>
      <c r="Q26" s="61">
        <v>363176</v>
      </c>
      <c r="R26" s="61">
        <v>344032</v>
      </c>
      <c r="S26" s="61">
        <v>325290</v>
      </c>
      <c r="T26" s="61">
        <v>313202</v>
      </c>
      <c r="U26" s="61">
        <v>344032</v>
      </c>
      <c r="V26" s="61">
        <v>379534</v>
      </c>
      <c r="W26" s="63"/>
    </row>
    <row r="27" spans="1:23" x14ac:dyDescent="0.2">
      <c r="A27" s="68">
        <v>119</v>
      </c>
      <c r="B27" s="78"/>
      <c r="C27" s="78" t="s">
        <v>46</v>
      </c>
      <c r="D27" s="80"/>
      <c r="E27" s="61">
        <v>40305</v>
      </c>
      <c r="F27" s="80"/>
      <c r="G27" s="91">
        <v>3.3409701503402999E-5</v>
      </c>
      <c r="H27" s="63"/>
      <c r="I27" s="61">
        <v>12143</v>
      </c>
      <c r="J27" s="63"/>
      <c r="K27" s="61">
        <v>38273</v>
      </c>
      <c r="L27" s="80"/>
      <c r="M27" s="91">
        <v>3.2398916322827915E-5</v>
      </c>
      <c r="N27" s="80"/>
      <c r="O27" s="61">
        <v>14544</v>
      </c>
      <c r="P27" s="63"/>
      <c r="Q27" s="61">
        <v>12819</v>
      </c>
      <c r="R27" s="61">
        <v>12143</v>
      </c>
      <c r="S27" s="61">
        <v>11481</v>
      </c>
      <c r="T27" s="61">
        <v>11055</v>
      </c>
      <c r="U27" s="61">
        <v>12143</v>
      </c>
      <c r="V27" s="61">
        <v>13396</v>
      </c>
      <c r="W27" s="63"/>
    </row>
    <row r="28" spans="1:23" x14ac:dyDescent="0.2">
      <c r="A28" s="68">
        <v>121</v>
      </c>
      <c r="B28" s="78"/>
      <c r="C28" s="78" t="s">
        <v>47</v>
      </c>
      <c r="D28" s="80"/>
      <c r="E28" s="61">
        <v>572417</v>
      </c>
      <c r="F28" s="80"/>
      <c r="G28" s="91">
        <v>4.7448904864094861E-4</v>
      </c>
      <c r="H28" s="63"/>
      <c r="I28" s="61">
        <v>172436</v>
      </c>
      <c r="J28" s="63"/>
      <c r="K28" s="61">
        <v>508078</v>
      </c>
      <c r="L28" s="80"/>
      <c r="M28" s="91">
        <v>4.3009893678232073E-4</v>
      </c>
      <c r="N28" s="80"/>
      <c r="O28" s="61">
        <v>193068</v>
      </c>
      <c r="P28" s="63"/>
      <c r="Q28" s="61">
        <v>182032</v>
      </c>
      <c r="R28" s="61">
        <v>172436</v>
      </c>
      <c r="S28" s="61">
        <v>163042</v>
      </c>
      <c r="T28" s="61">
        <v>156983</v>
      </c>
      <c r="U28" s="61">
        <v>172436</v>
      </c>
      <c r="V28" s="61">
        <v>190230</v>
      </c>
      <c r="W28" s="63"/>
    </row>
    <row r="29" spans="1:23" x14ac:dyDescent="0.2">
      <c r="A29" s="68">
        <v>122</v>
      </c>
      <c r="B29" s="78"/>
      <c r="C29" s="78" t="s">
        <v>48</v>
      </c>
      <c r="D29" s="80"/>
      <c r="E29" s="61">
        <v>607927</v>
      </c>
      <c r="F29" s="80"/>
      <c r="G29" s="91">
        <v>5.0392406911944606E-4</v>
      </c>
      <c r="H29" s="63"/>
      <c r="I29" s="61">
        <v>183136</v>
      </c>
      <c r="J29" s="63"/>
      <c r="K29" s="61">
        <v>543152</v>
      </c>
      <c r="L29" s="80"/>
      <c r="M29" s="91">
        <v>4.597898309141334E-4</v>
      </c>
      <c r="N29" s="80"/>
      <c r="O29" s="61">
        <v>206397</v>
      </c>
      <c r="P29" s="63"/>
      <c r="Q29" s="61">
        <v>193327</v>
      </c>
      <c r="R29" s="61">
        <v>183136</v>
      </c>
      <c r="S29" s="61">
        <v>173159</v>
      </c>
      <c r="T29" s="61">
        <v>166724</v>
      </c>
      <c r="U29" s="61">
        <v>183136</v>
      </c>
      <c r="V29" s="61">
        <v>202034</v>
      </c>
      <c r="W29" s="63"/>
    </row>
    <row r="30" spans="1:23" x14ac:dyDescent="0.2">
      <c r="A30" s="68">
        <v>123</v>
      </c>
      <c r="B30" s="78"/>
      <c r="C30" s="78" t="s">
        <v>49</v>
      </c>
      <c r="D30" s="80"/>
      <c r="E30" s="61">
        <v>3297743</v>
      </c>
      <c r="F30" s="80"/>
      <c r="G30" s="91">
        <v>2.7335717470521451E-3</v>
      </c>
      <c r="H30" s="63"/>
      <c r="I30" s="61">
        <v>993415</v>
      </c>
      <c r="J30" s="63"/>
      <c r="K30" s="61">
        <v>3236700</v>
      </c>
      <c r="L30" s="80"/>
      <c r="M30" s="91">
        <v>2.739936050534244E-3</v>
      </c>
      <c r="N30" s="80"/>
      <c r="O30" s="61">
        <v>1229928</v>
      </c>
      <c r="P30" s="63"/>
      <c r="Q30" s="61">
        <v>1048696</v>
      </c>
      <c r="R30" s="61">
        <v>993415</v>
      </c>
      <c r="S30" s="61">
        <v>939296</v>
      </c>
      <c r="T30" s="61">
        <v>904390</v>
      </c>
      <c r="U30" s="61">
        <v>993415</v>
      </c>
      <c r="V30" s="61">
        <v>1095928</v>
      </c>
      <c r="W30" s="63"/>
    </row>
    <row r="31" spans="1:23" x14ac:dyDescent="0.2">
      <c r="A31" s="68">
        <v>124</v>
      </c>
      <c r="B31" s="78"/>
      <c r="C31" s="78" t="s">
        <v>50</v>
      </c>
      <c r="D31" s="80"/>
      <c r="E31" s="61">
        <v>0</v>
      </c>
      <c r="F31" s="80"/>
      <c r="G31" s="91">
        <v>0</v>
      </c>
      <c r="H31" s="63"/>
      <c r="I31" s="61">
        <v>0</v>
      </c>
      <c r="J31" s="63"/>
      <c r="K31" s="61">
        <v>0</v>
      </c>
      <c r="L31" s="80"/>
      <c r="M31" s="91">
        <v>0</v>
      </c>
      <c r="N31" s="80"/>
      <c r="O31" s="61">
        <v>0</v>
      </c>
      <c r="P31" s="63"/>
      <c r="Q31" s="61">
        <v>0</v>
      </c>
      <c r="R31" s="61">
        <v>0</v>
      </c>
      <c r="S31" s="61">
        <v>0</v>
      </c>
      <c r="T31" s="61">
        <v>0</v>
      </c>
      <c r="U31" s="61">
        <v>0</v>
      </c>
      <c r="V31" s="61">
        <v>0</v>
      </c>
      <c r="W31" s="63"/>
    </row>
    <row r="32" spans="1:23" x14ac:dyDescent="0.2">
      <c r="A32" s="68">
        <v>125</v>
      </c>
      <c r="B32" s="78"/>
      <c r="C32" s="78" t="s">
        <v>51</v>
      </c>
      <c r="D32" s="80"/>
      <c r="E32" s="61">
        <v>1333505</v>
      </c>
      <c r="F32" s="80"/>
      <c r="G32" s="91">
        <v>1.1053716413173406E-3</v>
      </c>
      <c r="H32" s="63"/>
      <c r="I32" s="61">
        <v>401712</v>
      </c>
      <c r="J32" s="63"/>
      <c r="K32" s="61">
        <v>902779</v>
      </c>
      <c r="L32" s="80"/>
      <c r="M32" s="91">
        <v>7.6422180855972258E-4</v>
      </c>
      <c r="N32" s="80"/>
      <c r="O32" s="61">
        <v>343055</v>
      </c>
      <c r="P32" s="63"/>
      <c r="Q32" s="61">
        <v>424066</v>
      </c>
      <c r="R32" s="61">
        <v>401712</v>
      </c>
      <c r="S32" s="61">
        <v>379828</v>
      </c>
      <c r="T32" s="61">
        <v>365713</v>
      </c>
      <c r="U32" s="61">
        <v>401712</v>
      </c>
      <c r="V32" s="61">
        <v>443166</v>
      </c>
      <c r="W32" s="63"/>
    </row>
    <row r="33" spans="1:23" x14ac:dyDescent="0.2">
      <c r="A33" s="68">
        <v>126</v>
      </c>
      <c r="B33" s="78"/>
      <c r="C33" s="78" t="s">
        <v>52</v>
      </c>
      <c r="D33" s="80"/>
      <c r="E33" s="61">
        <v>0</v>
      </c>
      <c r="F33" s="80"/>
      <c r="G33" s="91">
        <v>0</v>
      </c>
      <c r="H33" s="63"/>
      <c r="I33" s="61">
        <v>0</v>
      </c>
      <c r="J33" s="63"/>
      <c r="K33" s="61">
        <v>0</v>
      </c>
      <c r="L33" s="80"/>
      <c r="M33" s="91">
        <v>0</v>
      </c>
      <c r="N33" s="80"/>
      <c r="O33" s="61">
        <v>0</v>
      </c>
      <c r="P33" s="63"/>
      <c r="Q33" s="61">
        <v>0</v>
      </c>
      <c r="R33" s="61">
        <v>0</v>
      </c>
      <c r="S33" s="61">
        <v>0</v>
      </c>
      <c r="T33" s="61">
        <v>0</v>
      </c>
      <c r="U33" s="61">
        <v>0</v>
      </c>
      <c r="V33" s="61">
        <v>0</v>
      </c>
      <c r="W33" s="63"/>
    </row>
    <row r="34" spans="1:23" x14ac:dyDescent="0.2">
      <c r="A34" s="68">
        <v>127</v>
      </c>
      <c r="B34" s="78"/>
      <c r="C34" s="78" t="s">
        <v>53</v>
      </c>
      <c r="D34" s="80"/>
      <c r="E34" s="61">
        <v>1984460</v>
      </c>
      <c r="F34" s="80"/>
      <c r="G34" s="91">
        <v>1.644962566566012E-3</v>
      </c>
      <c r="H34" s="63"/>
      <c r="I34" s="61">
        <v>597804</v>
      </c>
      <c r="J34" s="63"/>
      <c r="K34" s="61">
        <v>1859353</v>
      </c>
      <c r="L34" s="80"/>
      <c r="M34" s="91">
        <v>1.5739822397407848E-3</v>
      </c>
      <c r="N34" s="80"/>
      <c r="O34" s="61">
        <v>706546</v>
      </c>
      <c r="P34" s="63"/>
      <c r="Q34" s="61">
        <v>631070</v>
      </c>
      <c r="R34" s="61">
        <v>597804</v>
      </c>
      <c r="S34" s="61">
        <v>565237</v>
      </c>
      <c r="T34" s="61">
        <v>544232</v>
      </c>
      <c r="U34" s="61">
        <v>597804</v>
      </c>
      <c r="V34" s="61">
        <v>659493</v>
      </c>
      <c r="W34" s="63"/>
    </row>
    <row r="35" spans="1:23" x14ac:dyDescent="0.2">
      <c r="A35" s="68">
        <v>128</v>
      </c>
      <c r="B35" s="78"/>
      <c r="C35" s="78" t="s">
        <v>54</v>
      </c>
      <c r="D35" s="80"/>
      <c r="E35" s="61">
        <v>2805807</v>
      </c>
      <c r="F35" s="80"/>
      <c r="G35" s="91">
        <v>2.3257951704790635E-3</v>
      </c>
      <c r="H35" s="63"/>
      <c r="I35" s="61">
        <v>845228</v>
      </c>
      <c r="J35" s="63"/>
      <c r="K35" s="61">
        <v>2857230</v>
      </c>
      <c r="L35" s="80"/>
      <c r="M35" s="91">
        <v>2.4187065473068115E-3</v>
      </c>
      <c r="N35" s="80"/>
      <c r="O35" s="61">
        <v>1085737</v>
      </c>
      <c r="P35" s="63"/>
      <c r="Q35" s="61">
        <v>892262</v>
      </c>
      <c r="R35" s="61">
        <v>845228</v>
      </c>
      <c r="S35" s="61">
        <v>799182</v>
      </c>
      <c r="T35" s="61">
        <v>769483</v>
      </c>
      <c r="U35" s="61">
        <v>845228</v>
      </c>
      <c r="V35" s="61">
        <v>932450</v>
      </c>
      <c r="W35" s="63"/>
    </row>
    <row r="36" spans="1:23" x14ac:dyDescent="0.2">
      <c r="A36" s="68">
        <v>129</v>
      </c>
      <c r="B36" s="78"/>
      <c r="C36" s="78" t="s">
        <v>55</v>
      </c>
      <c r="D36" s="80"/>
      <c r="E36" s="61">
        <v>1387665</v>
      </c>
      <c r="F36" s="80"/>
      <c r="G36" s="91">
        <v>1.1502660572316021E-3</v>
      </c>
      <c r="H36" s="63"/>
      <c r="I36" s="61">
        <v>418024</v>
      </c>
      <c r="J36" s="63"/>
      <c r="K36" s="61">
        <v>1365692</v>
      </c>
      <c r="L36" s="80"/>
      <c r="M36" s="91">
        <v>1.1560876030296946E-3</v>
      </c>
      <c r="N36" s="80"/>
      <c r="O36" s="61">
        <v>518958</v>
      </c>
      <c r="P36" s="63"/>
      <c r="Q36" s="61">
        <v>441286</v>
      </c>
      <c r="R36" s="61">
        <v>418024</v>
      </c>
      <c r="S36" s="61">
        <v>395251</v>
      </c>
      <c r="T36" s="61">
        <v>380563</v>
      </c>
      <c r="U36" s="61">
        <v>418024</v>
      </c>
      <c r="V36" s="61">
        <v>461161</v>
      </c>
      <c r="W36" s="63"/>
    </row>
    <row r="37" spans="1:23" x14ac:dyDescent="0.2">
      <c r="A37" s="68">
        <v>131</v>
      </c>
      <c r="B37" s="78"/>
      <c r="C37" s="78" t="s">
        <v>56</v>
      </c>
      <c r="D37" s="80"/>
      <c r="E37" s="61">
        <v>0</v>
      </c>
      <c r="F37" s="80"/>
      <c r="G37" s="91">
        <v>0</v>
      </c>
      <c r="H37" s="63"/>
      <c r="I37" s="61">
        <v>0</v>
      </c>
      <c r="J37" s="63"/>
      <c r="K37" s="61">
        <v>0</v>
      </c>
      <c r="L37" s="80"/>
      <c r="M37" s="91">
        <v>0</v>
      </c>
      <c r="N37" s="80"/>
      <c r="O37" s="61">
        <v>0</v>
      </c>
      <c r="P37" s="63"/>
      <c r="Q37" s="61">
        <v>0</v>
      </c>
      <c r="R37" s="61">
        <v>0</v>
      </c>
      <c r="S37" s="61">
        <v>0</v>
      </c>
      <c r="T37" s="61">
        <v>0</v>
      </c>
      <c r="U37" s="61">
        <v>0</v>
      </c>
      <c r="V37" s="61">
        <v>0</v>
      </c>
      <c r="W37" s="63"/>
    </row>
    <row r="38" spans="1:23" x14ac:dyDescent="0.2">
      <c r="A38" s="68">
        <v>132</v>
      </c>
      <c r="B38" s="78"/>
      <c r="C38" s="78" t="s">
        <v>57</v>
      </c>
      <c r="D38" s="80"/>
      <c r="E38" s="61">
        <v>715715</v>
      </c>
      <c r="F38" s="80"/>
      <c r="G38" s="91">
        <v>5.9327191444009616E-4</v>
      </c>
      <c r="H38" s="63"/>
      <c r="I38" s="61">
        <v>215603</v>
      </c>
      <c r="J38" s="63"/>
      <c r="K38" s="61">
        <v>625156</v>
      </c>
      <c r="L38" s="80"/>
      <c r="M38" s="91">
        <v>5.2920797775752638E-4</v>
      </c>
      <c r="N38" s="80"/>
      <c r="O38" s="61">
        <v>237553</v>
      </c>
      <c r="P38" s="63"/>
      <c r="Q38" s="61">
        <v>227601</v>
      </c>
      <c r="R38" s="61">
        <v>215603</v>
      </c>
      <c r="S38" s="61">
        <v>203857</v>
      </c>
      <c r="T38" s="61">
        <v>196282</v>
      </c>
      <c r="U38" s="61">
        <v>215603</v>
      </c>
      <c r="V38" s="61">
        <v>237852</v>
      </c>
      <c r="W38" s="63"/>
    </row>
    <row r="39" spans="1:23" x14ac:dyDescent="0.2">
      <c r="A39" s="68">
        <v>133</v>
      </c>
      <c r="B39" s="78"/>
      <c r="C39" s="78" t="s">
        <v>58</v>
      </c>
      <c r="D39" s="80"/>
      <c r="E39" s="61">
        <v>1518218</v>
      </c>
      <c r="F39" s="80"/>
      <c r="G39" s="91">
        <v>1.2584843120479715E-3</v>
      </c>
      <c r="H39" s="63"/>
      <c r="I39" s="61">
        <v>457354</v>
      </c>
      <c r="J39" s="63"/>
      <c r="K39" s="61">
        <v>1350796</v>
      </c>
      <c r="L39" s="80"/>
      <c r="M39" s="91">
        <v>1.1434778191730635E-3</v>
      </c>
      <c r="N39" s="80"/>
      <c r="O39" s="61">
        <v>513301</v>
      </c>
      <c r="P39" s="63"/>
      <c r="Q39" s="61">
        <v>482804</v>
      </c>
      <c r="R39" s="61">
        <v>457354</v>
      </c>
      <c r="S39" s="61">
        <v>432438</v>
      </c>
      <c r="T39" s="61">
        <v>416368</v>
      </c>
      <c r="U39" s="61">
        <v>457354</v>
      </c>
      <c r="V39" s="61">
        <v>504550</v>
      </c>
      <c r="W39" s="63"/>
    </row>
    <row r="40" spans="1:23" x14ac:dyDescent="0.2">
      <c r="A40" s="68">
        <v>135</v>
      </c>
      <c r="B40" s="78"/>
      <c r="C40" s="78" t="s">
        <v>59</v>
      </c>
      <c r="D40" s="80"/>
      <c r="E40" s="61">
        <v>0</v>
      </c>
      <c r="F40" s="80"/>
      <c r="G40" s="91">
        <v>0</v>
      </c>
      <c r="H40" s="63"/>
      <c r="I40" s="61">
        <v>0</v>
      </c>
      <c r="J40" s="63"/>
      <c r="K40" s="61">
        <v>0</v>
      </c>
      <c r="L40" s="80"/>
      <c r="M40" s="91">
        <v>0</v>
      </c>
      <c r="N40" s="80"/>
      <c r="O40" s="61">
        <v>0</v>
      </c>
      <c r="P40" s="63"/>
      <c r="Q40" s="61">
        <v>0</v>
      </c>
      <c r="R40" s="61">
        <v>0</v>
      </c>
      <c r="S40" s="61">
        <v>0</v>
      </c>
      <c r="T40" s="61">
        <v>0</v>
      </c>
      <c r="U40" s="61">
        <v>0</v>
      </c>
      <c r="V40" s="61">
        <v>0</v>
      </c>
      <c r="W40" s="63"/>
    </row>
    <row r="41" spans="1:23" x14ac:dyDescent="0.2">
      <c r="A41" s="68">
        <v>136</v>
      </c>
      <c r="B41" s="78"/>
      <c r="C41" s="78" t="s">
        <v>60</v>
      </c>
      <c r="D41" s="80"/>
      <c r="E41" s="61">
        <v>3087231</v>
      </c>
      <c r="F41" s="80"/>
      <c r="G41" s="91">
        <v>2.5590737174557088E-3</v>
      </c>
      <c r="H41" s="63"/>
      <c r="I41" s="61">
        <v>930004</v>
      </c>
      <c r="J41" s="63"/>
      <c r="K41" s="61">
        <v>2752929</v>
      </c>
      <c r="L41" s="80"/>
      <c r="M41" s="91">
        <v>2.3304135111876867E-3</v>
      </c>
      <c r="N41" s="80"/>
      <c r="O41" s="61">
        <v>1046103</v>
      </c>
      <c r="P41" s="63"/>
      <c r="Q41" s="61">
        <v>981756</v>
      </c>
      <c r="R41" s="61">
        <v>930004</v>
      </c>
      <c r="S41" s="61">
        <v>879339</v>
      </c>
      <c r="T41" s="61">
        <v>846662</v>
      </c>
      <c r="U41" s="61">
        <v>930004</v>
      </c>
      <c r="V41" s="61">
        <v>1025974</v>
      </c>
      <c r="W41" s="63"/>
    </row>
    <row r="42" spans="1:23" x14ac:dyDescent="0.2">
      <c r="A42" s="68">
        <v>137</v>
      </c>
      <c r="B42" s="78"/>
      <c r="C42" s="78" t="s">
        <v>61</v>
      </c>
      <c r="D42" s="80"/>
      <c r="E42" s="61">
        <v>0</v>
      </c>
      <c r="F42" s="80"/>
      <c r="G42" s="91">
        <v>0</v>
      </c>
      <c r="H42" s="63"/>
      <c r="I42" s="61">
        <v>0</v>
      </c>
      <c r="J42" s="63"/>
      <c r="K42" s="61">
        <v>0</v>
      </c>
      <c r="L42" s="80"/>
      <c r="M42" s="91">
        <v>0</v>
      </c>
      <c r="N42" s="80"/>
      <c r="O42" s="61">
        <v>0</v>
      </c>
      <c r="P42" s="63"/>
      <c r="Q42" s="61">
        <v>0</v>
      </c>
      <c r="R42" s="61">
        <v>0</v>
      </c>
      <c r="S42" s="61">
        <v>0</v>
      </c>
      <c r="T42" s="61">
        <v>0</v>
      </c>
      <c r="U42" s="61">
        <v>0</v>
      </c>
      <c r="V42" s="61">
        <v>0</v>
      </c>
      <c r="W42" s="63"/>
    </row>
    <row r="43" spans="1:23" x14ac:dyDescent="0.2">
      <c r="A43" s="68">
        <v>138</v>
      </c>
      <c r="B43" s="78"/>
      <c r="C43" s="78" t="s">
        <v>62</v>
      </c>
      <c r="D43" s="80"/>
      <c r="E43" s="61">
        <v>0</v>
      </c>
      <c r="F43" s="80"/>
      <c r="G43" s="91">
        <v>0</v>
      </c>
      <c r="H43" s="63"/>
      <c r="I43" s="61">
        <v>0</v>
      </c>
      <c r="J43" s="63"/>
      <c r="K43" s="61">
        <v>0</v>
      </c>
      <c r="L43" s="80"/>
      <c r="M43" s="91">
        <v>0</v>
      </c>
      <c r="N43" s="80"/>
      <c r="O43" s="61">
        <v>0</v>
      </c>
      <c r="P43" s="63"/>
      <c r="Q43" s="61">
        <v>0</v>
      </c>
      <c r="R43" s="61">
        <v>0</v>
      </c>
      <c r="S43" s="61">
        <v>0</v>
      </c>
      <c r="T43" s="61">
        <v>0</v>
      </c>
      <c r="U43" s="61">
        <v>0</v>
      </c>
      <c r="V43" s="61">
        <v>0</v>
      </c>
      <c r="W43" s="63"/>
    </row>
    <row r="44" spans="1:23" x14ac:dyDescent="0.2">
      <c r="A44" s="68">
        <v>140</v>
      </c>
      <c r="B44" s="78"/>
      <c r="C44" s="78" t="s">
        <v>63</v>
      </c>
      <c r="D44" s="80"/>
      <c r="E44" s="61">
        <v>1876449</v>
      </c>
      <c r="F44" s="80"/>
      <c r="G44" s="91">
        <v>1.5554298716377384E-3</v>
      </c>
      <c r="H44" s="63"/>
      <c r="I44" s="61">
        <v>565270</v>
      </c>
      <c r="J44" s="63"/>
      <c r="K44" s="61">
        <v>1598447</v>
      </c>
      <c r="L44" s="80"/>
      <c r="M44" s="91">
        <v>1.3531197083969197E-3</v>
      </c>
      <c r="N44" s="80"/>
      <c r="O44" s="61">
        <v>607407</v>
      </c>
      <c r="P44" s="63"/>
      <c r="Q44" s="61">
        <v>596726</v>
      </c>
      <c r="R44" s="61">
        <v>565270</v>
      </c>
      <c r="S44" s="61">
        <v>534475</v>
      </c>
      <c r="T44" s="61">
        <v>514613</v>
      </c>
      <c r="U44" s="61">
        <v>565270</v>
      </c>
      <c r="V44" s="61">
        <v>623602</v>
      </c>
      <c r="W44" s="63"/>
    </row>
    <row r="45" spans="1:23" x14ac:dyDescent="0.2">
      <c r="A45" s="68">
        <v>141</v>
      </c>
      <c r="B45" s="78"/>
      <c r="C45" s="78" t="s">
        <v>64</v>
      </c>
      <c r="D45" s="80"/>
      <c r="E45" s="61">
        <v>5673141</v>
      </c>
      <c r="F45" s="80"/>
      <c r="G45" s="91">
        <v>4.7025914253000164E-3</v>
      </c>
      <c r="H45" s="63"/>
      <c r="I45" s="61">
        <v>1708998</v>
      </c>
      <c r="J45" s="63"/>
      <c r="K45" s="61">
        <v>5322453</v>
      </c>
      <c r="L45" s="80"/>
      <c r="M45" s="91">
        <v>4.5055707516835474E-3</v>
      </c>
      <c r="N45" s="80"/>
      <c r="O45" s="61">
        <v>2022519</v>
      </c>
      <c r="P45" s="63"/>
      <c r="Q45" s="61">
        <v>1804099</v>
      </c>
      <c r="R45" s="61">
        <v>1708998</v>
      </c>
      <c r="S45" s="61">
        <v>1615895</v>
      </c>
      <c r="T45" s="61">
        <v>1555846</v>
      </c>
      <c r="U45" s="61">
        <v>1708998</v>
      </c>
      <c r="V45" s="61">
        <v>1885355</v>
      </c>
      <c r="W45" s="63"/>
    </row>
    <row r="46" spans="1:23" x14ac:dyDescent="0.2">
      <c r="A46" s="68">
        <v>142</v>
      </c>
      <c r="B46" s="78"/>
      <c r="C46" s="78" t="s">
        <v>65</v>
      </c>
      <c r="D46" s="80"/>
      <c r="E46" s="61">
        <v>39464</v>
      </c>
      <c r="F46" s="80"/>
      <c r="G46" s="91">
        <v>3.2712578095280882E-5</v>
      </c>
      <c r="H46" s="63"/>
      <c r="I46" s="61">
        <v>11887</v>
      </c>
      <c r="J46" s="63"/>
      <c r="K46" s="61">
        <v>0</v>
      </c>
      <c r="L46" s="80"/>
      <c r="M46" s="91">
        <v>0</v>
      </c>
      <c r="N46" s="80"/>
      <c r="O46" s="61">
        <v>0</v>
      </c>
      <c r="P46" s="63"/>
      <c r="Q46" s="61">
        <v>12548</v>
      </c>
      <c r="R46" s="61">
        <v>11887</v>
      </c>
      <c r="S46" s="61">
        <v>11239</v>
      </c>
      <c r="T46" s="61">
        <v>10822</v>
      </c>
      <c r="U46" s="61">
        <v>11887</v>
      </c>
      <c r="V46" s="61">
        <v>13114</v>
      </c>
      <c r="W46" s="63"/>
    </row>
    <row r="47" spans="1:23" x14ac:dyDescent="0.2">
      <c r="A47" s="68">
        <v>143</v>
      </c>
      <c r="B47" s="78"/>
      <c r="C47" s="78" t="s">
        <v>66</v>
      </c>
      <c r="D47" s="80"/>
      <c r="E47" s="61">
        <v>321337</v>
      </c>
      <c r="F47" s="80"/>
      <c r="G47" s="91">
        <v>2.6636331105319463E-4</v>
      </c>
      <c r="H47" s="63"/>
      <c r="I47" s="61">
        <v>96799</v>
      </c>
      <c r="J47" s="63"/>
      <c r="K47" s="61">
        <v>315110</v>
      </c>
      <c r="L47" s="80"/>
      <c r="M47" s="91">
        <v>2.6674738124751924E-4</v>
      </c>
      <c r="N47" s="80"/>
      <c r="O47" s="61">
        <v>119741</v>
      </c>
      <c r="P47" s="63"/>
      <c r="Q47" s="61">
        <v>102186</v>
      </c>
      <c r="R47" s="61">
        <v>96799</v>
      </c>
      <c r="S47" s="61">
        <v>91526</v>
      </c>
      <c r="T47" s="61">
        <v>88124</v>
      </c>
      <c r="U47" s="61">
        <v>96799</v>
      </c>
      <c r="V47" s="61">
        <v>106788</v>
      </c>
      <c r="W47" s="63"/>
    </row>
    <row r="48" spans="1:23" x14ac:dyDescent="0.2">
      <c r="A48" s="68">
        <v>146</v>
      </c>
      <c r="B48" s="78"/>
      <c r="C48" s="78" t="s">
        <v>67</v>
      </c>
      <c r="D48" s="80"/>
      <c r="E48" s="61">
        <v>656787</v>
      </c>
      <c r="F48" s="80"/>
      <c r="G48" s="91">
        <v>5.4442519839512571E-4</v>
      </c>
      <c r="H48" s="63"/>
      <c r="I48" s="61">
        <v>197850</v>
      </c>
      <c r="J48" s="63"/>
      <c r="K48" s="61">
        <v>714603</v>
      </c>
      <c r="L48" s="80"/>
      <c r="M48" s="91">
        <v>6.0492678392187174E-4</v>
      </c>
      <c r="N48" s="80"/>
      <c r="O48" s="61">
        <v>271546</v>
      </c>
      <c r="P48" s="63"/>
      <c r="Q48" s="61">
        <v>208860</v>
      </c>
      <c r="R48" s="61">
        <v>197850</v>
      </c>
      <c r="S48" s="61">
        <v>187072</v>
      </c>
      <c r="T48" s="61">
        <v>180120</v>
      </c>
      <c r="U48" s="61">
        <v>197850</v>
      </c>
      <c r="V48" s="61">
        <v>218267</v>
      </c>
      <c r="W48" s="63"/>
    </row>
    <row r="49" spans="1:23" x14ac:dyDescent="0.2">
      <c r="A49" s="68">
        <v>147</v>
      </c>
      <c r="B49" s="78"/>
      <c r="C49" s="78" t="s">
        <v>68</v>
      </c>
      <c r="D49" s="80"/>
      <c r="E49" s="61">
        <v>558369</v>
      </c>
      <c r="F49" s="80"/>
      <c r="G49" s="91">
        <v>4.6284435228268519E-4</v>
      </c>
      <c r="H49" s="63"/>
      <c r="I49" s="61">
        <v>168205</v>
      </c>
      <c r="J49" s="63"/>
      <c r="K49" s="61">
        <v>493638</v>
      </c>
      <c r="L49" s="80"/>
      <c r="M49" s="91">
        <v>4.1787516671721908E-4</v>
      </c>
      <c r="N49" s="80"/>
      <c r="O49" s="61">
        <v>187579</v>
      </c>
      <c r="P49" s="63"/>
      <c r="Q49" s="61">
        <v>177565</v>
      </c>
      <c r="R49" s="61">
        <v>168205</v>
      </c>
      <c r="S49" s="61">
        <v>159042</v>
      </c>
      <c r="T49" s="61">
        <v>153131</v>
      </c>
      <c r="U49" s="61">
        <v>168205</v>
      </c>
      <c r="V49" s="61">
        <v>185563</v>
      </c>
      <c r="W49" s="63"/>
    </row>
    <row r="50" spans="1:23" x14ac:dyDescent="0.2">
      <c r="A50" s="68">
        <v>148</v>
      </c>
      <c r="B50" s="78"/>
      <c r="C50" s="78" t="s">
        <v>69</v>
      </c>
      <c r="D50" s="80"/>
      <c r="E50" s="61">
        <v>75783</v>
      </c>
      <c r="F50" s="80"/>
      <c r="G50" s="91">
        <v>6.2818196477667517E-5</v>
      </c>
      <c r="H50" s="63"/>
      <c r="I50" s="61">
        <v>22825</v>
      </c>
      <c r="J50" s="63"/>
      <c r="K50" s="61">
        <v>79956</v>
      </c>
      <c r="L50" s="80"/>
      <c r="M50" s="91">
        <v>6.7684470867400746E-5</v>
      </c>
      <c r="N50" s="80"/>
      <c r="O50" s="61">
        <v>30378</v>
      </c>
      <c r="P50" s="63"/>
      <c r="Q50" s="61">
        <v>24095</v>
      </c>
      <c r="R50" s="61">
        <v>22825</v>
      </c>
      <c r="S50" s="61">
        <v>21582</v>
      </c>
      <c r="T50" s="61">
        <v>20780</v>
      </c>
      <c r="U50" s="61">
        <v>22825</v>
      </c>
      <c r="V50" s="61">
        <v>25180</v>
      </c>
      <c r="W50" s="63"/>
    </row>
    <row r="51" spans="1:23" x14ac:dyDescent="0.2">
      <c r="A51" s="68">
        <v>149</v>
      </c>
      <c r="B51" s="78"/>
      <c r="C51" s="78" t="s">
        <v>70</v>
      </c>
      <c r="D51" s="80"/>
      <c r="E51" s="61">
        <v>0</v>
      </c>
      <c r="F51" s="80"/>
      <c r="G51" s="91">
        <v>0</v>
      </c>
      <c r="H51" s="63"/>
      <c r="I51" s="61">
        <v>0</v>
      </c>
      <c r="J51" s="63"/>
      <c r="K51" s="61">
        <v>0</v>
      </c>
      <c r="L51" s="80"/>
      <c r="M51" s="91">
        <v>0</v>
      </c>
      <c r="N51" s="80"/>
      <c r="O51" s="61">
        <v>0</v>
      </c>
      <c r="P51" s="63"/>
      <c r="Q51" s="61">
        <v>0</v>
      </c>
      <c r="R51" s="61">
        <v>0</v>
      </c>
      <c r="S51" s="61">
        <v>0</v>
      </c>
      <c r="T51" s="61">
        <v>0</v>
      </c>
      <c r="U51" s="61">
        <v>0</v>
      </c>
      <c r="V51" s="61">
        <v>0</v>
      </c>
      <c r="W51" s="63"/>
    </row>
    <row r="52" spans="1:23" x14ac:dyDescent="0.2">
      <c r="A52" s="68">
        <v>150</v>
      </c>
      <c r="B52" s="78"/>
      <c r="C52" s="78" t="s">
        <v>71</v>
      </c>
      <c r="D52" s="80"/>
      <c r="E52" s="61">
        <v>0</v>
      </c>
      <c r="F52" s="80"/>
      <c r="G52" s="91">
        <v>0</v>
      </c>
      <c r="H52" s="63"/>
      <c r="I52" s="61">
        <v>0</v>
      </c>
      <c r="J52" s="63"/>
      <c r="K52" s="61">
        <v>0</v>
      </c>
      <c r="L52" s="80"/>
      <c r="M52" s="91">
        <v>0</v>
      </c>
      <c r="N52" s="80"/>
      <c r="O52" s="61">
        <v>0</v>
      </c>
      <c r="P52" s="63"/>
      <c r="Q52" s="61">
        <v>0</v>
      </c>
      <c r="R52" s="61">
        <v>0</v>
      </c>
      <c r="S52" s="61">
        <v>0</v>
      </c>
      <c r="T52" s="61">
        <v>0</v>
      </c>
      <c r="U52" s="61">
        <v>0</v>
      </c>
      <c r="V52" s="61">
        <v>0</v>
      </c>
      <c r="W52" s="63"/>
    </row>
    <row r="53" spans="1:23" x14ac:dyDescent="0.2">
      <c r="A53" s="68">
        <v>151</v>
      </c>
      <c r="B53" s="78"/>
      <c r="C53" s="78" t="s">
        <v>72</v>
      </c>
      <c r="D53" s="80"/>
      <c r="E53" s="61">
        <v>1999457</v>
      </c>
      <c r="F53" s="80"/>
      <c r="G53" s="91">
        <v>1.6573939099091837E-3</v>
      </c>
      <c r="H53" s="63"/>
      <c r="I53" s="61">
        <v>602324</v>
      </c>
      <c r="J53" s="63"/>
      <c r="K53" s="61">
        <v>1862466</v>
      </c>
      <c r="L53" s="80"/>
      <c r="M53" s="91">
        <v>1.5766174610851518E-3</v>
      </c>
      <c r="N53" s="80"/>
      <c r="O53" s="61">
        <v>707735</v>
      </c>
      <c r="P53" s="63"/>
      <c r="Q53" s="61">
        <v>635842</v>
      </c>
      <c r="R53" s="61">
        <v>602324</v>
      </c>
      <c r="S53" s="61">
        <v>569511</v>
      </c>
      <c r="T53" s="61">
        <v>548347</v>
      </c>
      <c r="U53" s="61">
        <v>602324</v>
      </c>
      <c r="V53" s="61">
        <v>664480</v>
      </c>
      <c r="W53" s="63"/>
    </row>
    <row r="54" spans="1:23" x14ac:dyDescent="0.2">
      <c r="A54" s="68">
        <v>152</v>
      </c>
      <c r="B54" s="78"/>
      <c r="C54" s="78" t="s">
        <v>73</v>
      </c>
      <c r="D54" s="80"/>
      <c r="E54" s="61">
        <v>1493685</v>
      </c>
      <c r="F54" s="80"/>
      <c r="G54" s="91">
        <v>1.2381483684433818E-3</v>
      </c>
      <c r="H54" s="63"/>
      <c r="I54" s="61">
        <v>449964</v>
      </c>
      <c r="J54" s="63"/>
      <c r="K54" s="61">
        <v>1420990</v>
      </c>
      <c r="L54" s="80"/>
      <c r="M54" s="91">
        <v>1.2028985474244309E-3</v>
      </c>
      <c r="N54" s="80"/>
      <c r="O54" s="61">
        <v>539972</v>
      </c>
      <c r="P54" s="63"/>
      <c r="Q54" s="61">
        <v>475003</v>
      </c>
      <c r="R54" s="61">
        <v>449964</v>
      </c>
      <c r="S54" s="61">
        <v>425451</v>
      </c>
      <c r="T54" s="61">
        <v>409641</v>
      </c>
      <c r="U54" s="61">
        <v>449964</v>
      </c>
      <c r="V54" s="61">
        <v>496397</v>
      </c>
      <c r="W54" s="63"/>
    </row>
    <row r="55" spans="1:23" x14ac:dyDescent="0.2">
      <c r="A55" s="68">
        <v>154</v>
      </c>
      <c r="B55" s="78"/>
      <c r="C55" s="78" t="s">
        <v>74</v>
      </c>
      <c r="D55" s="80"/>
      <c r="E55" s="61">
        <v>23988543</v>
      </c>
      <c r="F55" s="80"/>
      <c r="G55" s="91">
        <v>1.9884631215272234E-2</v>
      </c>
      <c r="H55" s="63"/>
      <c r="I55" s="61">
        <v>7226386</v>
      </c>
      <c r="J55" s="63"/>
      <c r="K55" s="61">
        <v>23173440</v>
      </c>
      <c r="L55" s="80"/>
      <c r="M55" s="91">
        <v>1.9616814555223613E-2</v>
      </c>
      <c r="N55" s="80"/>
      <c r="O55" s="61">
        <v>8805833</v>
      </c>
      <c r="P55" s="63"/>
      <c r="Q55" s="61">
        <v>7628513</v>
      </c>
      <c r="R55" s="61">
        <v>7226386</v>
      </c>
      <c r="S55" s="61">
        <v>6832707</v>
      </c>
      <c r="T55" s="61">
        <v>6578794</v>
      </c>
      <c r="U55" s="61">
        <v>7226386</v>
      </c>
      <c r="V55" s="61">
        <v>7972098</v>
      </c>
      <c r="W55" s="63"/>
    </row>
    <row r="56" spans="1:23" x14ac:dyDescent="0.2">
      <c r="A56" s="68">
        <v>156</v>
      </c>
      <c r="B56" s="78"/>
      <c r="C56" s="78" t="s">
        <v>75</v>
      </c>
      <c r="D56" s="80"/>
      <c r="E56" s="61">
        <v>39887146</v>
      </c>
      <c r="F56" s="80"/>
      <c r="G56" s="91">
        <v>3.3063333126973196E-2</v>
      </c>
      <c r="H56" s="63"/>
      <c r="I56" s="61">
        <v>12015734</v>
      </c>
      <c r="J56" s="63"/>
      <c r="K56" s="61">
        <v>38702985</v>
      </c>
      <c r="L56" s="80"/>
      <c r="M56" s="91">
        <v>3.2762907858246385E-2</v>
      </c>
      <c r="N56" s="80"/>
      <c r="O56" s="61">
        <v>14707017</v>
      </c>
      <c r="P56" s="63"/>
      <c r="Q56" s="61">
        <v>12684374</v>
      </c>
      <c r="R56" s="61">
        <v>12015734</v>
      </c>
      <c r="S56" s="61">
        <v>11361140</v>
      </c>
      <c r="T56" s="61">
        <v>10938945</v>
      </c>
      <c r="U56" s="61">
        <v>12015734</v>
      </c>
      <c r="V56" s="61">
        <v>13255673</v>
      </c>
      <c r="W56" s="63"/>
    </row>
    <row r="57" spans="1:23" x14ac:dyDescent="0.2">
      <c r="A57" s="68">
        <v>157</v>
      </c>
      <c r="B57" s="78"/>
      <c r="C57" s="78" t="s">
        <v>76</v>
      </c>
      <c r="D57" s="80"/>
      <c r="E57" s="61">
        <v>212802</v>
      </c>
      <c r="F57" s="80"/>
      <c r="G57" s="91">
        <v>1.7639626099310668E-4</v>
      </c>
      <c r="H57" s="63"/>
      <c r="I57" s="61">
        <v>64105</v>
      </c>
      <c r="J57" s="63"/>
      <c r="K57" s="61">
        <v>203367</v>
      </c>
      <c r="L57" s="80"/>
      <c r="M57" s="91">
        <v>1.721545323289145E-4</v>
      </c>
      <c r="N57" s="80"/>
      <c r="O57" s="61">
        <v>77278</v>
      </c>
      <c r="P57" s="63"/>
      <c r="Q57" s="61">
        <v>67672</v>
      </c>
      <c r="R57" s="61">
        <v>64105</v>
      </c>
      <c r="S57" s="61">
        <v>60613</v>
      </c>
      <c r="T57" s="61">
        <v>58360</v>
      </c>
      <c r="U57" s="61">
        <v>64105</v>
      </c>
      <c r="V57" s="61">
        <v>70720</v>
      </c>
      <c r="W57" s="63"/>
    </row>
    <row r="58" spans="1:23" x14ac:dyDescent="0.2">
      <c r="A58" s="68">
        <v>158</v>
      </c>
      <c r="B58" s="78"/>
      <c r="C58" s="78" t="s">
        <v>77</v>
      </c>
      <c r="D58" s="80"/>
      <c r="E58" s="61">
        <v>0</v>
      </c>
      <c r="F58" s="80"/>
      <c r="G58" s="91">
        <v>0</v>
      </c>
      <c r="H58" s="63"/>
      <c r="I58" s="61">
        <v>0</v>
      </c>
      <c r="J58" s="63"/>
      <c r="K58" s="61">
        <v>0</v>
      </c>
      <c r="L58" s="80"/>
      <c r="M58" s="91">
        <v>0</v>
      </c>
      <c r="N58" s="80"/>
      <c r="O58" s="61">
        <v>0</v>
      </c>
      <c r="P58" s="63"/>
      <c r="Q58" s="61">
        <v>0</v>
      </c>
      <c r="R58" s="61">
        <v>0</v>
      </c>
      <c r="S58" s="61">
        <v>0</v>
      </c>
      <c r="T58" s="61">
        <v>0</v>
      </c>
      <c r="U58" s="61">
        <v>0</v>
      </c>
      <c r="V58" s="61">
        <v>0</v>
      </c>
      <c r="W58" s="63"/>
    </row>
    <row r="59" spans="1:23" x14ac:dyDescent="0.2">
      <c r="A59" s="68">
        <v>160</v>
      </c>
      <c r="B59" s="78"/>
      <c r="C59" s="78" t="s">
        <v>78</v>
      </c>
      <c r="D59" s="80"/>
      <c r="E59" s="61">
        <v>108345</v>
      </c>
      <c r="F59" s="80"/>
      <c r="G59" s="91">
        <v>8.9809554878704813E-5</v>
      </c>
      <c r="H59" s="63"/>
      <c r="I59" s="61">
        <v>32637</v>
      </c>
      <c r="J59" s="63"/>
      <c r="K59" s="61">
        <v>126071</v>
      </c>
      <c r="L59" s="80"/>
      <c r="M59" s="91">
        <v>1.0672180857876931E-4</v>
      </c>
      <c r="N59" s="80"/>
      <c r="O59" s="61">
        <v>47906</v>
      </c>
      <c r="P59" s="63"/>
      <c r="Q59" s="61">
        <v>34453</v>
      </c>
      <c r="R59" s="61">
        <v>32637</v>
      </c>
      <c r="S59" s="61">
        <v>30859</v>
      </c>
      <c r="T59" s="61">
        <v>29712</v>
      </c>
      <c r="U59" s="61">
        <v>32637</v>
      </c>
      <c r="V59" s="61">
        <v>36005</v>
      </c>
      <c r="W59" s="63"/>
    </row>
    <row r="60" spans="1:23" x14ac:dyDescent="0.2">
      <c r="A60" s="68">
        <v>161</v>
      </c>
      <c r="B60" s="78"/>
      <c r="C60" s="78" t="s">
        <v>79</v>
      </c>
      <c r="D60" s="80"/>
      <c r="E60" s="61">
        <v>10261557</v>
      </c>
      <c r="F60" s="80"/>
      <c r="G60" s="91">
        <v>8.5060304262537037E-3</v>
      </c>
      <c r="H60" s="63"/>
      <c r="I60" s="61">
        <v>3091223</v>
      </c>
      <c r="J60" s="63"/>
      <c r="K60" s="61">
        <v>9925393</v>
      </c>
      <c r="L60" s="80"/>
      <c r="M60" s="91">
        <v>8.4020582990144994E-3</v>
      </c>
      <c r="N60" s="80"/>
      <c r="O60" s="61">
        <v>3771616</v>
      </c>
      <c r="P60" s="63"/>
      <c r="Q60" s="61">
        <v>3263240</v>
      </c>
      <c r="R60" s="61">
        <v>3091223</v>
      </c>
      <c r="S60" s="61">
        <v>2922819</v>
      </c>
      <c r="T60" s="61">
        <v>2814203</v>
      </c>
      <c r="U60" s="61">
        <v>3091223</v>
      </c>
      <c r="V60" s="61">
        <v>3410216</v>
      </c>
      <c r="W60" s="63"/>
    </row>
    <row r="61" spans="1:23" x14ac:dyDescent="0.2">
      <c r="A61" s="68">
        <v>162</v>
      </c>
      <c r="B61" s="78"/>
      <c r="C61" s="78" t="s">
        <v>80</v>
      </c>
      <c r="D61" s="80"/>
      <c r="E61" s="61">
        <v>22526</v>
      </c>
      <c r="F61" s="80"/>
      <c r="G61" s="91">
        <v>1.8672297135979555E-5</v>
      </c>
      <c r="H61" s="63"/>
      <c r="I61" s="61">
        <v>6781</v>
      </c>
      <c r="J61" s="63"/>
      <c r="K61" s="61">
        <v>21715</v>
      </c>
      <c r="L61" s="80"/>
      <c r="M61" s="91">
        <v>1.8382213778648346E-5</v>
      </c>
      <c r="N61" s="80"/>
      <c r="O61" s="61">
        <v>8246</v>
      </c>
      <c r="P61" s="63"/>
      <c r="Q61" s="61">
        <v>7158</v>
      </c>
      <c r="R61" s="61">
        <v>6781</v>
      </c>
      <c r="S61" s="61">
        <v>6412</v>
      </c>
      <c r="T61" s="61">
        <v>6173</v>
      </c>
      <c r="U61" s="61">
        <v>6781</v>
      </c>
      <c r="V61" s="61">
        <v>7481</v>
      </c>
      <c r="W61" s="63"/>
    </row>
    <row r="62" spans="1:23" x14ac:dyDescent="0.2">
      <c r="A62" s="68">
        <v>163</v>
      </c>
      <c r="B62" s="78"/>
      <c r="C62" s="78" t="s">
        <v>81</v>
      </c>
      <c r="D62" s="80"/>
      <c r="E62" s="61">
        <v>0</v>
      </c>
      <c r="F62" s="80"/>
      <c r="G62" s="91">
        <v>0</v>
      </c>
      <c r="H62" s="63"/>
      <c r="I62" s="61">
        <v>0</v>
      </c>
      <c r="J62" s="63"/>
      <c r="K62" s="61">
        <v>0</v>
      </c>
      <c r="L62" s="80"/>
      <c r="M62" s="91">
        <v>0</v>
      </c>
      <c r="N62" s="80"/>
      <c r="O62" s="61">
        <v>0</v>
      </c>
      <c r="P62" s="63"/>
      <c r="Q62" s="61">
        <v>0</v>
      </c>
      <c r="R62" s="61">
        <v>0</v>
      </c>
      <c r="S62" s="61">
        <v>0</v>
      </c>
      <c r="T62" s="61">
        <v>0</v>
      </c>
      <c r="U62" s="61">
        <v>0</v>
      </c>
      <c r="V62" s="61">
        <v>0</v>
      </c>
      <c r="W62" s="63"/>
    </row>
    <row r="63" spans="1:23" x14ac:dyDescent="0.2">
      <c r="A63" s="68">
        <v>164</v>
      </c>
      <c r="B63" s="78"/>
      <c r="C63" s="78" t="s">
        <v>82</v>
      </c>
      <c r="D63" s="80"/>
      <c r="E63" s="61">
        <v>97373</v>
      </c>
      <c r="F63" s="80"/>
      <c r="G63" s="91">
        <v>8.0714622614833388E-5</v>
      </c>
      <c r="H63" s="63"/>
      <c r="I63" s="61">
        <v>29334</v>
      </c>
      <c r="J63" s="63"/>
      <c r="K63" s="61">
        <v>57151</v>
      </c>
      <c r="L63" s="80"/>
      <c r="M63" s="91">
        <v>4.8379548683561211E-5</v>
      </c>
      <c r="N63" s="80"/>
      <c r="O63" s="61">
        <v>21719</v>
      </c>
      <c r="P63" s="63"/>
      <c r="Q63" s="61">
        <v>30966</v>
      </c>
      <c r="R63" s="61">
        <v>29334</v>
      </c>
      <c r="S63" s="61">
        <v>27736</v>
      </c>
      <c r="T63" s="61">
        <v>26705</v>
      </c>
      <c r="U63" s="61">
        <v>29334</v>
      </c>
      <c r="V63" s="61">
        <v>32361</v>
      </c>
      <c r="W63" s="63"/>
    </row>
    <row r="64" spans="1:23" x14ac:dyDescent="0.2">
      <c r="A64" s="68">
        <v>165</v>
      </c>
      <c r="B64" s="78"/>
      <c r="C64" s="78" t="s">
        <v>83</v>
      </c>
      <c r="D64" s="80"/>
      <c r="E64" s="61">
        <v>1757369</v>
      </c>
      <c r="F64" s="80"/>
      <c r="G64" s="91">
        <v>1.4567218390108875E-3</v>
      </c>
      <c r="H64" s="63"/>
      <c r="I64" s="61">
        <v>529395</v>
      </c>
      <c r="J64" s="63"/>
      <c r="K64" s="61">
        <v>1331431</v>
      </c>
      <c r="L64" s="80"/>
      <c r="M64" s="91">
        <v>1.1270849308551484E-3</v>
      </c>
      <c r="N64" s="80"/>
      <c r="O64" s="61">
        <v>505939</v>
      </c>
      <c r="P64" s="63"/>
      <c r="Q64" s="61">
        <v>558854</v>
      </c>
      <c r="R64" s="61">
        <v>529395</v>
      </c>
      <c r="S64" s="61">
        <v>500555</v>
      </c>
      <c r="T64" s="61">
        <v>481953</v>
      </c>
      <c r="U64" s="61">
        <v>529395</v>
      </c>
      <c r="V64" s="61">
        <v>584025</v>
      </c>
      <c r="W64" s="63"/>
    </row>
    <row r="65" spans="1:23" x14ac:dyDescent="0.2">
      <c r="A65" s="68">
        <v>166</v>
      </c>
      <c r="B65" s="78"/>
      <c r="C65" s="78" t="s">
        <v>84</v>
      </c>
      <c r="D65" s="80"/>
      <c r="E65" s="61">
        <v>297897</v>
      </c>
      <c r="F65" s="80"/>
      <c r="G65" s="91">
        <v>2.4693337920256151E-4</v>
      </c>
      <c r="H65" s="63"/>
      <c r="I65" s="61">
        <v>89742</v>
      </c>
      <c r="J65" s="63"/>
      <c r="K65" s="61">
        <v>239773</v>
      </c>
      <c r="L65" s="80"/>
      <c r="M65" s="91">
        <v>2.0297299306230025E-4</v>
      </c>
      <c r="N65" s="80"/>
      <c r="O65" s="61">
        <v>91115</v>
      </c>
      <c r="P65" s="63"/>
      <c r="Q65" s="61">
        <v>94736</v>
      </c>
      <c r="R65" s="61">
        <v>89742</v>
      </c>
      <c r="S65" s="61">
        <v>84853</v>
      </c>
      <c r="T65" s="61">
        <v>81700</v>
      </c>
      <c r="U65" s="61">
        <v>89742</v>
      </c>
      <c r="V65" s="61">
        <v>99003</v>
      </c>
      <c r="W65" s="63"/>
    </row>
    <row r="66" spans="1:23" x14ac:dyDescent="0.2">
      <c r="A66" s="68">
        <v>169</v>
      </c>
      <c r="B66" s="78"/>
      <c r="C66" s="78" t="s">
        <v>85</v>
      </c>
      <c r="D66" s="80"/>
      <c r="E66" s="61">
        <v>0</v>
      </c>
      <c r="F66" s="80"/>
      <c r="G66" s="91">
        <v>0</v>
      </c>
      <c r="H66" s="63"/>
      <c r="I66" s="61">
        <v>0</v>
      </c>
      <c r="J66" s="63"/>
      <c r="K66" s="61">
        <v>0</v>
      </c>
      <c r="L66" s="80"/>
      <c r="M66" s="91">
        <v>0</v>
      </c>
      <c r="N66" s="80"/>
      <c r="O66" s="61">
        <v>0</v>
      </c>
      <c r="P66" s="63"/>
      <c r="Q66" s="61">
        <v>0</v>
      </c>
      <c r="R66" s="61">
        <v>0</v>
      </c>
      <c r="S66" s="61">
        <v>0</v>
      </c>
      <c r="T66" s="61">
        <v>0</v>
      </c>
      <c r="U66" s="61">
        <v>0</v>
      </c>
      <c r="V66" s="61">
        <v>0</v>
      </c>
      <c r="W66" s="63"/>
    </row>
    <row r="67" spans="1:23" x14ac:dyDescent="0.2">
      <c r="A67" s="68">
        <v>170</v>
      </c>
      <c r="B67" s="78"/>
      <c r="C67" s="78" t="s">
        <v>86</v>
      </c>
      <c r="D67" s="80"/>
      <c r="E67" s="61">
        <v>0</v>
      </c>
      <c r="F67" s="80"/>
      <c r="G67" s="91">
        <v>0</v>
      </c>
      <c r="H67" s="63"/>
      <c r="I67" s="61">
        <v>0</v>
      </c>
      <c r="J67" s="63"/>
      <c r="K67" s="61">
        <v>0</v>
      </c>
      <c r="L67" s="80"/>
      <c r="M67" s="91">
        <v>0</v>
      </c>
      <c r="N67" s="80"/>
      <c r="O67" s="61">
        <v>0</v>
      </c>
      <c r="P67" s="63"/>
      <c r="Q67" s="61">
        <v>0</v>
      </c>
      <c r="R67" s="61">
        <v>0</v>
      </c>
      <c r="S67" s="61">
        <v>0</v>
      </c>
      <c r="T67" s="61">
        <v>0</v>
      </c>
      <c r="U67" s="61">
        <v>0</v>
      </c>
      <c r="V67" s="61">
        <v>0</v>
      </c>
      <c r="W67" s="63" t="s">
        <v>419</v>
      </c>
    </row>
    <row r="68" spans="1:23" x14ac:dyDescent="0.2">
      <c r="A68" s="68">
        <v>171</v>
      </c>
      <c r="B68" s="78"/>
      <c r="C68" s="78" t="s">
        <v>87</v>
      </c>
      <c r="D68" s="80"/>
      <c r="E68" s="61">
        <v>9095164</v>
      </c>
      <c r="F68" s="80"/>
      <c r="G68" s="91">
        <v>7.5391815994168667E-3</v>
      </c>
      <c r="H68" s="63"/>
      <c r="I68" s="61">
        <v>2739854</v>
      </c>
      <c r="J68" s="63"/>
      <c r="K68" s="61">
        <v>8741721</v>
      </c>
      <c r="L68" s="80"/>
      <c r="M68" s="91">
        <v>7.4000545344370073E-3</v>
      </c>
      <c r="N68" s="80"/>
      <c r="O68" s="61">
        <v>3321826</v>
      </c>
      <c r="P68" s="63"/>
      <c r="Q68" s="61">
        <v>2892319</v>
      </c>
      <c r="R68" s="61">
        <v>2739854</v>
      </c>
      <c r="S68" s="61">
        <v>2590592</v>
      </c>
      <c r="T68" s="61">
        <v>2494322</v>
      </c>
      <c r="U68" s="61">
        <v>2739854</v>
      </c>
      <c r="V68" s="61">
        <v>3022588</v>
      </c>
      <c r="W68" s="63"/>
    </row>
    <row r="69" spans="1:23" x14ac:dyDescent="0.2">
      <c r="A69" s="68">
        <v>172</v>
      </c>
      <c r="B69" s="78"/>
      <c r="C69" s="78" t="s">
        <v>88</v>
      </c>
      <c r="D69" s="80"/>
      <c r="E69" s="61">
        <v>4675554</v>
      </c>
      <c r="F69" s="80"/>
      <c r="G69" s="91">
        <v>3.8756696068240142E-3</v>
      </c>
      <c r="H69" s="63"/>
      <c r="I69" s="61">
        <v>1408480</v>
      </c>
      <c r="J69" s="63"/>
      <c r="K69" s="61">
        <v>4033449</v>
      </c>
      <c r="L69" s="80"/>
      <c r="M69" s="91">
        <v>3.4144011873486254E-3</v>
      </c>
      <c r="N69" s="80"/>
      <c r="O69" s="61">
        <v>1532699</v>
      </c>
      <c r="P69" s="63"/>
      <c r="Q69" s="61">
        <v>1486858</v>
      </c>
      <c r="R69" s="61">
        <v>1408480</v>
      </c>
      <c r="S69" s="61">
        <v>1331749</v>
      </c>
      <c r="T69" s="61">
        <v>1282259</v>
      </c>
      <c r="U69" s="61">
        <v>1408480</v>
      </c>
      <c r="V69" s="61">
        <v>1553825</v>
      </c>
      <c r="W69" s="63"/>
    </row>
    <row r="70" spans="1:23" x14ac:dyDescent="0.2">
      <c r="A70" s="68">
        <v>173</v>
      </c>
      <c r="B70" s="78"/>
      <c r="C70" s="78" t="s">
        <v>89</v>
      </c>
      <c r="D70" s="80"/>
      <c r="E70" s="61">
        <v>0</v>
      </c>
      <c r="F70" s="80"/>
      <c r="G70" s="91">
        <v>0</v>
      </c>
      <c r="H70" s="63"/>
      <c r="I70" s="61">
        <v>0</v>
      </c>
      <c r="J70" s="63"/>
      <c r="K70" s="61">
        <v>0</v>
      </c>
      <c r="L70" s="80"/>
      <c r="M70" s="91">
        <v>0</v>
      </c>
      <c r="N70" s="80"/>
      <c r="O70" s="61">
        <v>0</v>
      </c>
      <c r="P70" s="63"/>
      <c r="Q70" s="61">
        <v>0</v>
      </c>
      <c r="R70" s="61">
        <v>0</v>
      </c>
      <c r="S70" s="61">
        <v>0</v>
      </c>
      <c r="T70" s="61">
        <v>0</v>
      </c>
      <c r="U70" s="61">
        <v>0</v>
      </c>
      <c r="V70" s="61">
        <v>0</v>
      </c>
      <c r="W70" s="63"/>
    </row>
    <row r="71" spans="1:23" x14ac:dyDescent="0.2">
      <c r="A71" s="68">
        <v>174</v>
      </c>
      <c r="B71" s="78"/>
      <c r="C71" s="78" t="s">
        <v>90</v>
      </c>
      <c r="D71" s="80"/>
      <c r="E71" s="61">
        <v>1971538</v>
      </c>
      <c r="F71" s="80"/>
      <c r="G71" s="91">
        <v>1.6342512363879454E-3</v>
      </c>
      <c r="H71" s="63"/>
      <c r="I71" s="61">
        <v>593911</v>
      </c>
      <c r="J71" s="63"/>
      <c r="K71" s="61">
        <v>1860375</v>
      </c>
      <c r="L71" s="80"/>
      <c r="M71" s="91">
        <v>1.5748473846858356E-3</v>
      </c>
      <c r="N71" s="80"/>
      <c r="O71" s="61">
        <v>706935</v>
      </c>
      <c r="P71" s="63"/>
      <c r="Q71" s="61">
        <v>626960</v>
      </c>
      <c r="R71" s="61">
        <v>593911</v>
      </c>
      <c r="S71" s="61">
        <v>561556</v>
      </c>
      <c r="T71" s="61">
        <v>540688</v>
      </c>
      <c r="U71" s="61">
        <v>593911</v>
      </c>
      <c r="V71" s="61">
        <v>655198</v>
      </c>
      <c r="W71" s="63"/>
    </row>
    <row r="72" spans="1:23" x14ac:dyDescent="0.2">
      <c r="A72" s="68">
        <v>175</v>
      </c>
      <c r="B72" s="78"/>
      <c r="C72" s="78" t="s">
        <v>91</v>
      </c>
      <c r="D72" s="80"/>
      <c r="E72" s="61">
        <v>0</v>
      </c>
      <c r="F72" s="80"/>
      <c r="G72" s="91">
        <v>0</v>
      </c>
      <c r="H72" s="63"/>
      <c r="I72" s="61">
        <v>0</v>
      </c>
      <c r="J72" s="63"/>
      <c r="K72" s="61">
        <v>0</v>
      </c>
      <c r="L72" s="80"/>
      <c r="M72" s="91">
        <v>0</v>
      </c>
      <c r="N72" s="80"/>
      <c r="O72" s="61">
        <v>0</v>
      </c>
      <c r="P72" s="63"/>
      <c r="Q72" s="61">
        <v>0</v>
      </c>
      <c r="R72" s="61">
        <v>0</v>
      </c>
      <c r="S72" s="61">
        <v>0</v>
      </c>
      <c r="T72" s="61">
        <v>0</v>
      </c>
      <c r="U72" s="61">
        <v>0</v>
      </c>
      <c r="V72" s="61">
        <v>0</v>
      </c>
      <c r="W72" s="63"/>
    </row>
    <row r="73" spans="1:23" x14ac:dyDescent="0.2">
      <c r="A73" s="68">
        <v>180</v>
      </c>
      <c r="B73" s="78"/>
      <c r="C73" s="78" t="s">
        <v>92</v>
      </c>
      <c r="D73" s="80"/>
      <c r="E73" s="61">
        <v>153649</v>
      </c>
      <c r="F73" s="80"/>
      <c r="G73" s="91">
        <v>1.2736303749649839E-4</v>
      </c>
      <c r="H73" s="63"/>
      <c r="I73" s="61">
        <v>46282</v>
      </c>
      <c r="J73" s="63"/>
      <c r="K73" s="61">
        <v>150802</v>
      </c>
      <c r="L73" s="80"/>
      <c r="M73" s="91">
        <v>1.276571311189375E-4</v>
      </c>
      <c r="N73" s="80"/>
      <c r="O73" s="61">
        <v>57301</v>
      </c>
      <c r="P73" s="63"/>
      <c r="Q73" s="61">
        <v>48857</v>
      </c>
      <c r="R73" s="61">
        <v>46282</v>
      </c>
      <c r="S73" s="61">
        <v>43761</v>
      </c>
      <c r="T73" s="61">
        <v>42134</v>
      </c>
      <c r="U73" s="61">
        <v>46282</v>
      </c>
      <c r="V73" s="61">
        <v>51058</v>
      </c>
      <c r="W73" s="63"/>
    </row>
    <row r="74" spans="1:23" x14ac:dyDescent="0.2">
      <c r="A74" s="68">
        <v>181</v>
      </c>
      <c r="B74" s="78"/>
      <c r="C74" s="78" t="s">
        <v>93</v>
      </c>
      <c r="D74" s="80"/>
      <c r="E74" s="61">
        <v>1988073</v>
      </c>
      <c r="F74" s="80"/>
      <c r="G74" s="91">
        <v>1.6479574617783131E-3</v>
      </c>
      <c r="H74" s="63"/>
      <c r="I74" s="61">
        <v>598894</v>
      </c>
      <c r="J74" s="63"/>
      <c r="K74" s="61">
        <v>1841070</v>
      </c>
      <c r="L74" s="80"/>
      <c r="M74" s="91">
        <v>1.5585052876562796E-3</v>
      </c>
      <c r="N74" s="80"/>
      <c r="O74" s="61">
        <v>699602</v>
      </c>
      <c r="P74" s="63"/>
      <c r="Q74" s="61">
        <v>632221</v>
      </c>
      <c r="R74" s="61">
        <v>598894</v>
      </c>
      <c r="S74" s="61">
        <v>566267</v>
      </c>
      <c r="T74" s="61">
        <v>545224</v>
      </c>
      <c r="U74" s="61">
        <v>598894</v>
      </c>
      <c r="V74" s="61">
        <v>660696</v>
      </c>
      <c r="W74" s="63"/>
    </row>
    <row r="75" spans="1:23" x14ac:dyDescent="0.2">
      <c r="A75" s="68">
        <v>182</v>
      </c>
      <c r="B75" s="78"/>
      <c r="C75" s="78" t="s">
        <v>94</v>
      </c>
      <c r="D75" s="80"/>
      <c r="E75" s="61">
        <v>11678324</v>
      </c>
      <c r="F75" s="80"/>
      <c r="G75" s="91">
        <v>9.6804197717411562E-3</v>
      </c>
      <c r="H75" s="63"/>
      <c r="I75" s="61">
        <v>3518013</v>
      </c>
      <c r="J75" s="63"/>
      <c r="K75" s="61">
        <v>9135938</v>
      </c>
      <c r="L75" s="80"/>
      <c r="M75" s="91">
        <v>7.733767689821645E-3</v>
      </c>
      <c r="N75" s="80"/>
      <c r="O75" s="61">
        <v>3471624</v>
      </c>
      <c r="P75" s="63"/>
      <c r="Q75" s="61">
        <v>3713780</v>
      </c>
      <c r="R75" s="61">
        <v>3518013</v>
      </c>
      <c r="S75" s="61">
        <v>3326359</v>
      </c>
      <c r="T75" s="61">
        <v>3202747</v>
      </c>
      <c r="U75" s="61">
        <v>3518013</v>
      </c>
      <c r="V75" s="61">
        <v>3881047</v>
      </c>
      <c r="W75" s="63"/>
    </row>
    <row r="76" spans="1:23" x14ac:dyDescent="0.2">
      <c r="A76" s="68">
        <v>183</v>
      </c>
      <c r="B76" s="78"/>
      <c r="C76" s="78" t="s">
        <v>95</v>
      </c>
      <c r="D76" s="80"/>
      <c r="E76" s="61">
        <v>46412</v>
      </c>
      <c r="F76" s="80"/>
      <c r="G76" s="91">
        <v>3.8471928201859319E-5</v>
      </c>
      <c r="H76" s="63"/>
      <c r="I76" s="61">
        <v>13980</v>
      </c>
      <c r="J76" s="63"/>
      <c r="K76" s="61">
        <v>46178</v>
      </c>
      <c r="L76" s="80"/>
      <c r="M76" s="91">
        <v>3.9090668564145675E-5</v>
      </c>
      <c r="N76" s="80"/>
      <c r="O76" s="61">
        <v>17546</v>
      </c>
      <c r="P76" s="63"/>
      <c r="Q76" s="61">
        <v>14758</v>
      </c>
      <c r="R76" s="61">
        <v>13980</v>
      </c>
      <c r="S76" s="61">
        <v>13218</v>
      </c>
      <c r="T76" s="61">
        <v>12727</v>
      </c>
      <c r="U76" s="61">
        <v>13980</v>
      </c>
      <c r="V76" s="61">
        <v>15423</v>
      </c>
      <c r="W76" s="63"/>
    </row>
    <row r="77" spans="1:23" x14ac:dyDescent="0.2">
      <c r="A77" s="68">
        <v>184</v>
      </c>
      <c r="B77" s="78"/>
      <c r="C77" s="78" t="s">
        <v>96</v>
      </c>
      <c r="D77" s="80"/>
      <c r="E77" s="61">
        <v>0</v>
      </c>
      <c r="F77" s="80"/>
      <c r="G77" s="91">
        <v>0</v>
      </c>
      <c r="H77" s="63"/>
      <c r="I77" s="61">
        <v>-2</v>
      </c>
      <c r="J77" s="63"/>
      <c r="K77" s="61">
        <v>0</v>
      </c>
      <c r="L77" s="80"/>
      <c r="M77" s="91">
        <v>0</v>
      </c>
      <c r="N77" s="80"/>
      <c r="O77" s="61">
        <v>-3</v>
      </c>
      <c r="P77" s="63"/>
      <c r="Q77" s="61">
        <v>-2</v>
      </c>
      <c r="R77" s="61">
        <v>-2</v>
      </c>
      <c r="S77" s="61">
        <v>-2</v>
      </c>
      <c r="T77" s="61">
        <v>-2</v>
      </c>
      <c r="U77" s="61">
        <v>-2</v>
      </c>
      <c r="V77" s="61">
        <v>-2</v>
      </c>
      <c r="W77" s="63"/>
    </row>
    <row r="78" spans="1:23" x14ac:dyDescent="0.2">
      <c r="A78" s="68">
        <v>185</v>
      </c>
      <c r="B78" s="78"/>
      <c r="C78" s="78" t="s">
        <v>97</v>
      </c>
      <c r="D78" s="80"/>
      <c r="E78" s="61">
        <v>17587</v>
      </c>
      <c r="F78" s="80"/>
      <c r="G78" s="91">
        <v>1.4578251342025766E-5</v>
      </c>
      <c r="H78" s="63"/>
      <c r="I78" s="61">
        <v>5301</v>
      </c>
      <c r="J78" s="63"/>
      <c r="K78" s="61">
        <v>8279</v>
      </c>
      <c r="L78" s="80"/>
      <c r="M78" s="91">
        <v>7.0083512720897846E-6</v>
      </c>
      <c r="N78" s="80"/>
      <c r="O78" s="61">
        <v>3146</v>
      </c>
      <c r="P78" s="63"/>
      <c r="Q78" s="61">
        <v>5596</v>
      </c>
      <c r="R78" s="61">
        <v>5301</v>
      </c>
      <c r="S78" s="61">
        <v>5012</v>
      </c>
      <c r="T78" s="61">
        <v>4826</v>
      </c>
      <c r="U78" s="61">
        <v>5301</v>
      </c>
      <c r="V78" s="61">
        <v>5848</v>
      </c>
      <c r="W78" s="63"/>
    </row>
    <row r="79" spans="1:23" x14ac:dyDescent="0.2">
      <c r="A79" s="68">
        <v>186</v>
      </c>
      <c r="B79" s="78"/>
      <c r="C79" s="78" t="s">
        <v>98</v>
      </c>
      <c r="D79" s="80"/>
      <c r="E79" s="61">
        <v>65621</v>
      </c>
      <c r="F79" s="80"/>
      <c r="G79" s="91">
        <v>5.4394691039692545E-5</v>
      </c>
      <c r="H79" s="63"/>
      <c r="I79" s="61">
        <v>19768</v>
      </c>
      <c r="J79" s="63"/>
      <c r="K79" s="61">
        <v>66519</v>
      </c>
      <c r="L79" s="80"/>
      <c r="M79" s="91">
        <v>5.6309761839369529E-5</v>
      </c>
      <c r="N79" s="80"/>
      <c r="O79" s="61">
        <v>25279</v>
      </c>
      <c r="P79" s="63"/>
      <c r="Q79" s="61">
        <v>20868</v>
      </c>
      <c r="R79" s="61">
        <v>19768</v>
      </c>
      <c r="S79" s="61">
        <v>18691</v>
      </c>
      <c r="T79" s="61">
        <v>17996</v>
      </c>
      <c r="U79" s="61">
        <v>19768</v>
      </c>
      <c r="V79" s="61">
        <v>21808</v>
      </c>
      <c r="W79" s="63"/>
    </row>
    <row r="80" spans="1:23" x14ac:dyDescent="0.2">
      <c r="A80" s="68">
        <v>187</v>
      </c>
      <c r="B80" s="78"/>
      <c r="C80" s="78" t="s">
        <v>99</v>
      </c>
      <c r="D80" s="80"/>
      <c r="E80" s="61">
        <v>60858</v>
      </c>
      <c r="F80" s="80"/>
      <c r="G80" s="91">
        <v>5.0446535519019962E-5</v>
      </c>
      <c r="H80" s="63"/>
      <c r="I80" s="61">
        <v>18332</v>
      </c>
      <c r="J80" s="63"/>
      <c r="K80" s="61">
        <v>53051</v>
      </c>
      <c r="L80" s="80"/>
      <c r="M80" s="91">
        <v>4.4908810645686087E-5</v>
      </c>
      <c r="N80" s="80"/>
      <c r="O80" s="61">
        <v>20159</v>
      </c>
      <c r="P80" s="63"/>
      <c r="Q80" s="61">
        <v>19352</v>
      </c>
      <c r="R80" s="61">
        <v>18332</v>
      </c>
      <c r="S80" s="61">
        <v>17333</v>
      </c>
      <c r="T80" s="61">
        <v>16689</v>
      </c>
      <c r="U80" s="61">
        <v>18332</v>
      </c>
      <c r="V80" s="61">
        <v>20224</v>
      </c>
      <c r="W80" s="63"/>
    </row>
    <row r="81" spans="1:23" x14ac:dyDescent="0.2">
      <c r="A81" s="68">
        <v>188</v>
      </c>
      <c r="B81" s="78"/>
      <c r="C81" s="78" t="s">
        <v>100</v>
      </c>
      <c r="D81" s="80"/>
      <c r="E81" s="61">
        <v>46183</v>
      </c>
      <c r="F81" s="80"/>
      <c r="G81" s="91">
        <v>3.8282105062192301E-5</v>
      </c>
      <c r="H81" s="63"/>
      <c r="I81" s="61">
        <v>13910</v>
      </c>
      <c r="J81" s="63"/>
      <c r="K81" s="61">
        <v>36887</v>
      </c>
      <c r="L81" s="80"/>
      <c r="M81" s="91">
        <v>3.1225637561731592E-5</v>
      </c>
      <c r="N81" s="80"/>
      <c r="O81" s="61">
        <v>14014</v>
      </c>
      <c r="P81" s="63"/>
      <c r="Q81" s="61">
        <v>14684</v>
      </c>
      <c r="R81" s="61">
        <v>13910</v>
      </c>
      <c r="S81" s="61">
        <v>13152</v>
      </c>
      <c r="T81" s="61">
        <v>12663</v>
      </c>
      <c r="U81" s="61">
        <v>13910</v>
      </c>
      <c r="V81" s="61">
        <v>15345</v>
      </c>
      <c r="W81" s="63"/>
    </row>
    <row r="82" spans="1:23" x14ac:dyDescent="0.2">
      <c r="A82" s="68">
        <v>190</v>
      </c>
      <c r="B82" s="78"/>
      <c r="C82" s="78" t="s">
        <v>101</v>
      </c>
      <c r="D82" s="80"/>
      <c r="E82" s="61">
        <v>56721</v>
      </c>
      <c r="F82" s="80"/>
      <c r="G82" s="91">
        <v>4.7017285174904389E-5</v>
      </c>
      <c r="H82" s="63"/>
      <c r="I82" s="61">
        <v>17085</v>
      </c>
      <c r="J82" s="63"/>
      <c r="K82" s="61">
        <v>38963</v>
      </c>
      <c r="L82" s="80"/>
      <c r="M82" s="91">
        <v>3.2983016138958116E-5</v>
      </c>
      <c r="N82" s="80"/>
      <c r="O82" s="61">
        <v>14802</v>
      </c>
      <c r="P82" s="63"/>
      <c r="Q82" s="61">
        <v>18036</v>
      </c>
      <c r="R82" s="61">
        <v>17085</v>
      </c>
      <c r="S82" s="61">
        <v>16154</v>
      </c>
      <c r="T82" s="61">
        <v>15554</v>
      </c>
      <c r="U82" s="61">
        <v>17085</v>
      </c>
      <c r="V82" s="61">
        <v>18848</v>
      </c>
      <c r="W82" s="63"/>
    </row>
    <row r="83" spans="1:23" x14ac:dyDescent="0.2">
      <c r="A83" s="68">
        <v>191</v>
      </c>
      <c r="B83" s="78"/>
      <c r="C83" s="78" t="s">
        <v>102</v>
      </c>
      <c r="D83" s="80"/>
      <c r="E83" s="61">
        <v>3619934</v>
      </c>
      <c r="F83" s="80"/>
      <c r="G83" s="91">
        <v>3.0006429574995566E-3</v>
      </c>
      <c r="H83" s="63"/>
      <c r="I83" s="61">
        <v>1090479</v>
      </c>
      <c r="J83" s="63"/>
      <c r="K83" s="61">
        <v>3711184</v>
      </c>
      <c r="L83" s="80"/>
      <c r="M83" s="91">
        <v>3.1415969449642774E-3</v>
      </c>
      <c r="N83" s="80"/>
      <c r="O83" s="61">
        <v>1410237</v>
      </c>
      <c r="P83" s="63"/>
      <c r="Q83" s="61">
        <v>1151161</v>
      </c>
      <c r="R83" s="61">
        <v>1090479</v>
      </c>
      <c r="S83" s="61">
        <v>1031072</v>
      </c>
      <c r="T83" s="61">
        <v>992756</v>
      </c>
      <c r="U83" s="61">
        <v>1090479</v>
      </c>
      <c r="V83" s="61">
        <v>1203009</v>
      </c>
      <c r="W83" s="63"/>
    </row>
    <row r="84" spans="1:23" x14ac:dyDescent="0.2">
      <c r="A84" s="68">
        <v>192</v>
      </c>
      <c r="B84" s="78"/>
      <c r="C84" s="78" t="s">
        <v>103</v>
      </c>
      <c r="D84" s="80"/>
      <c r="E84" s="61">
        <v>65105</v>
      </c>
      <c r="F84" s="80"/>
      <c r="G84" s="91">
        <v>5.3966967283936289E-5</v>
      </c>
      <c r="H84" s="63"/>
      <c r="I84" s="61">
        <v>19613</v>
      </c>
      <c r="J84" s="63"/>
      <c r="K84" s="61">
        <v>51714</v>
      </c>
      <c r="L84" s="80"/>
      <c r="M84" s="91">
        <v>4.3777011436749738E-5</v>
      </c>
      <c r="N84" s="80"/>
      <c r="O84" s="61">
        <v>19650</v>
      </c>
      <c r="P84" s="63"/>
      <c r="Q84" s="61">
        <v>20704</v>
      </c>
      <c r="R84" s="61">
        <v>19613</v>
      </c>
      <c r="S84" s="61">
        <v>18545</v>
      </c>
      <c r="T84" s="61">
        <v>17855</v>
      </c>
      <c r="U84" s="61">
        <v>19613</v>
      </c>
      <c r="V84" s="61">
        <v>21637</v>
      </c>
      <c r="W84" s="63"/>
    </row>
    <row r="85" spans="1:23" x14ac:dyDescent="0.2">
      <c r="A85" s="68">
        <v>193</v>
      </c>
      <c r="B85" s="78"/>
      <c r="C85" s="78" t="s">
        <v>104</v>
      </c>
      <c r="D85" s="80"/>
      <c r="E85" s="61">
        <v>31236</v>
      </c>
      <c r="F85" s="80"/>
      <c r="G85" s="91">
        <v>2.5892207819384591E-5</v>
      </c>
      <c r="H85" s="63"/>
      <c r="I85" s="61">
        <v>9409</v>
      </c>
      <c r="J85" s="63"/>
      <c r="K85" s="61">
        <v>36665</v>
      </c>
      <c r="L85" s="80"/>
      <c r="M85" s="91">
        <v>3.1037709794802748E-5</v>
      </c>
      <c r="N85" s="80"/>
      <c r="O85" s="61">
        <v>13932</v>
      </c>
      <c r="P85" s="63"/>
      <c r="Q85" s="61">
        <v>9933</v>
      </c>
      <c r="R85" s="61">
        <v>9409</v>
      </c>
      <c r="S85" s="61">
        <v>8896</v>
      </c>
      <c r="T85" s="61">
        <v>8566</v>
      </c>
      <c r="U85" s="61">
        <v>9409</v>
      </c>
      <c r="V85" s="61">
        <v>10380</v>
      </c>
      <c r="W85" s="63"/>
    </row>
    <row r="86" spans="1:23" x14ac:dyDescent="0.2">
      <c r="A86" s="68">
        <v>194</v>
      </c>
      <c r="B86" s="78"/>
      <c r="C86" s="78" t="s">
        <v>105</v>
      </c>
      <c r="D86" s="80"/>
      <c r="E86" s="61">
        <v>8003681</v>
      </c>
      <c r="F86" s="80"/>
      <c r="G86" s="91">
        <v>6.6344273201453417E-3</v>
      </c>
      <c r="H86" s="63"/>
      <c r="I86" s="61">
        <v>2411057</v>
      </c>
      <c r="J86" s="63"/>
      <c r="K86" s="61">
        <v>7963766</v>
      </c>
      <c r="L86" s="80"/>
      <c r="M86" s="91">
        <v>6.7414989221796558E-3</v>
      </c>
      <c r="N86" s="80"/>
      <c r="O86" s="61">
        <v>3026211</v>
      </c>
      <c r="P86" s="63"/>
      <c r="Q86" s="61">
        <v>2545225</v>
      </c>
      <c r="R86" s="61">
        <v>2411057</v>
      </c>
      <c r="S86" s="61">
        <v>2279707</v>
      </c>
      <c r="T86" s="61">
        <v>2194990</v>
      </c>
      <c r="U86" s="61">
        <v>2411057</v>
      </c>
      <c r="V86" s="61">
        <v>2659861</v>
      </c>
      <c r="W86" s="63"/>
    </row>
    <row r="87" spans="1:23" x14ac:dyDescent="0.2">
      <c r="A87" s="68">
        <v>195</v>
      </c>
      <c r="B87" s="78"/>
      <c r="C87" s="78" t="s">
        <v>422</v>
      </c>
      <c r="D87" s="80"/>
      <c r="E87" s="61">
        <v>51916</v>
      </c>
      <c r="F87" s="80"/>
      <c r="G87" s="91">
        <v>4.3034314929926065E-5</v>
      </c>
      <c r="H87" s="63"/>
      <c r="I87" s="61">
        <v>15640</v>
      </c>
      <c r="J87" s="63"/>
      <c r="K87" s="61">
        <v>0</v>
      </c>
      <c r="L87" s="80"/>
      <c r="M87" s="91">
        <v>0</v>
      </c>
      <c r="N87" s="80"/>
      <c r="O87" s="61">
        <v>0</v>
      </c>
      <c r="P87" s="63"/>
      <c r="Q87" s="61">
        <v>16510</v>
      </c>
      <c r="R87" s="61">
        <v>15640</v>
      </c>
      <c r="S87" s="61">
        <v>14788</v>
      </c>
      <c r="T87" s="61">
        <v>14238</v>
      </c>
      <c r="U87" s="61">
        <v>15640</v>
      </c>
      <c r="V87" s="61">
        <v>17254</v>
      </c>
      <c r="W87" s="63"/>
    </row>
    <row r="88" spans="1:23" x14ac:dyDescent="0.2">
      <c r="A88" s="68">
        <v>197</v>
      </c>
      <c r="B88" s="78"/>
      <c r="C88" s="78" t="s">
        <v>106</v>
      </c>
      <c r="D88" s="80"/>
      <c r="E88" s="61">
        <v>0</v>
      </c>
      <c r="F88" s="80"/>
      <c r="G88" s="91">
        <v>0</v>
      </c>
      <c r="H88" s="63"/>
      <c r="I88" s="61">
        <v>0</v>
      </c>
      <c r="J88" s="63"/>
      <c r="K88" s="61">
        <v>0</v>
      </c>
      <c r="L88" s="80"/>
      <c r="M88" s="91">
        <v>0</v>
      </c>
      <c r="N88" s="80"/>
      <c r="O88" s="61">
        <v>0</v>
      </c>
      <c r="P88" s="63"/>
      <c r="Q88" s="61">
        <v>0</v>
      </c>
      <c r="R88" s="61">
        <v>0</v>
      </c>
      <c r="S88" s="61">
        <v>0</v>
      </c>
      <c r="T88" s="61">
        <v>0</v>
      </c>
      <c r="U88" s="61">
        <v>0</v>
      </c>
      <c r="V88" s="61">
        <v>0</v>
      </c>
      <c r="W88" s="63"/>
    </row>
    <row r="89" spans="1:23" x14ac:dyDescent="0.2">
      <c r="A89" s="68">
        <v>199</v>
      </c>
      <c r="B89" s="78"/>
      <c r="C89" s="78" t="s">
        <v>107</v>
      </c>
      <c r="D89" s="80"/>
      <c r="E89" s="61">
        <v>5987786</v>
      </c>
      <c r="F89" s="80"/>
      <c r="G89" s="91">
        <v>4.9634075902804968E-3</v>
      </c>
      <c r="H89" s="63"/>
      <c r="I89" s="61">
        <v>1803781</v>
      </c>
      <c r="J89" s="63"/>
      <c r="K89" s="61">
        <v>5747688</v>
      </c>
      <c r="L89" s="80"/>
      <c r="M89" s="91">
        <v>4.8655413101069194E-3</v>
      </c>
      <c r="N89" s="80"/>
      <c r="O89" s="61">
        <v>2184105</v>
      </c>
      <c r="P89" s="63"/>
      <c r="Q89" s="61">
        <v>1904156</v>
      </c>
      <c r="R89" s="61">
        <v>1803781</v>
      </c>
      <c r="S89" s="61">
        <v>1705515</v>
      </c>
      <c r="T89" s="61">
        <v>1642135</v>
      </c>
      <c r="U89" s="61">
        <v>1803781</v>
      </c>
      <c r="V89" s="61">
        <v>1989919</v>
      </c>
      <c r="W89" s="63"/>
    </row>
    <row r="90" spans="1:23" x14ac:dyDescent="0.2">
      <c r="A90" s="68">
        <v>200</v>
      </c>
      <c r="B90" s="78"/>
      <c r="C90" s="78" t="s">
        <v>108</v>
      </c>
      <c r="D90" s="80"/>
      <c r="E90" s="61">
        <v>189770</v>
      </c>
      <c r="F90" s="80"/>
      <c r="G90" s="91">
        <v>1.5730452932144365E-4</v>
      </c>
      <c r="H90" s="63"/>
      <c r="I90" s="61">
        <v>57165</v>
      </c>
      <c r="J90" s="63"/>
      <c r="K90" s="61">
        <v>176676</v>
      </c>
      <c r="L90" s="80"/>
      <c r="M90" s="91">
        <v>1.4956002770234747E-4</v>
      </c>
      <c r="N90" s="80"/>
      <c r="O90" s="61">
        <v>67134</v>
      </c>
      <c r="P90" s="63"/>
      <c r="Q90" s="61">
        <v>60346</v>
      </c>
      <c r="R90" s="61">
        <v>57165</v>
      </c>
      <c r="S90" s="61">
        <v>54051</v>
      </c>
      <c r="T90" s="61">
        <v>52042</v>
      </c>
      <c r="U90" s="61">
        <v>57165</v>
      </c>
      <c r="V90" s="61">
        <v>63064</v>
      </c>
      <c r="W90" s="63"/>
    </row>
    <row r="91" spans="1:23" x14ac:dyDescent="0.2">
      <c r="A91" s="68">
        <v>201</v>
      </c>
      <c r="B91" s="78"/>
      <c r="C91" s="78" t="s">
        <v>109</v>
      </c>
      <c r="D91" s="80"/>
      <c r="E91" s="61">
        <v>6423322</v>
      </c>
      <c r="F91" s="80"/>
      <c r="G91" s="91">
        <v>5.3244329656430105E-3</v>
      </c>
      <c r="H91" s="63"/>
      <c r="I91" s="61">
        <v>1934985</v>
      </c>
      <c r="J91" s="63"/>
      <c r="K91" s="61">
        <v>4263826</v>
      </c>
      <c r="L91" s="80"/>
      <c r="M91" s="91">
        <v>3.6094202646538829E-3</v>
      </c>
      <c r="N91" s="80"/>
      <c r="O91" s="61">
        <v>1620240</v>
      </c>
      <c r="P91" s="63"/>
      <c r="Q91" s="61">
        <v>2042661</v>
      </c>
      <c r="R91" s="61">
        <v>1934985</v>
      </c>
      <c r="S91" s="61">
        <v>1829571</v>
      </c>
      <c r="T91" s="61">
        <v>1761581</v>
      </c>
      <c r="U91" s="61">
        <v>1934985</v>
      </c>
      <c r="V91" s="61">
        <v>2134662</v>
      </c>
      <c r="W91" s="63"/>
    </row>
    <row r="92" spans="1:23" x14ac:dyDescent="0.2">
      <c r="A92" s="68">
        <v>202</v>
      </c>
      <c r="B92" s="78"/>
      <c r="C92" s="78" t="s">
        <v>110</v>
      </c>
      <c r="D92" s="80"/>
      <c r="E92" s="61">
        <v>1385894</v>
      </c>
      <c r="F92" s="80"/>
      <c r="G92" s="91">
        <v>1.1487980363567099E-3</v>
      </c>
      <c r="H92" s="63"/>
      <c r="I92" s="61">
        <v>417491</v>
      </c>
      <c r="J92" s="63"/>
      <c r="K92" s="61">
        <v>1296755</v>
      </c>
      <c r="L92" s="80"/>
      <c r="M92" s="91">
        <v>1.0977309522694513E-3</v>
      </c>
      <c r="N92" s="80"/>
      <c r="O92" s="61">
        <v>492764</v>
      </c>
      <c r="P92" s="63"/>
      <c r="Q92" s="61">
        <v>440723</v>
      </c>
      <c r="R92" s="61">
        <v>417491</v>
      </c>
      <c r="S92" s="61">
        <v>394747</v>
      </c>
      <c r="T92" s="61">
        <v>380078</v>
      </c>
      <c r="U92" s="61">
        <v>417491</v>
      </c>
      <c r="V92" s="61">
        <v>460573</v>
      </c>
      <c r="W92" s="63"/>
    </row>
    <row r="93" spans="1:23" x14ac:dyDescent="0.2">
      <c r="A93" s="68">
        <v>203</v>
      </c>
      <c r="B93" s="78"/>
      <c r="C93" s="78" t="s">
        <v>111</v>
      </c>
      <c r="D93" s="80"/>
      <c r="E93" s="61">
        <v>2303991</v>
      </c>
      <c r="F93" s="80"/>
      <c r="G93" s="91">
        <v>1.9098288444740596E-3</v>
      </c>
      <c r="H93" s="63"/>
      <c r="I93" s="61">
        <v>694059</v>
      </c>
      <c r="J93" s="63"/>
      <c r="K93" s="61">
        <v>2646474</v>
      </c>
      <c r="L93" s="80"/>
      <c r="M93" s="91">
        <v>2.2402970678164682E-3</v>
      </c>
      <c r="N93" s="80"/>
      <c r="O93" s="61">
        <v>1005650</v>
      </c>
      <c r="P93" s="63"/>
      <c r="Q93" s="61">
        <v>732681</v>
      </c>
      <c r="R93" s="61">
        <v>694059</v>
      </c>
      <c r="S93" s="61">
        <v>656248</v>
      </c>
      <c r="T93" s="61">
        <v>631861</v>
      </c>
      <c r="U93" s="61">
        <v>694059</v>
      </c>
      <c r="V93" s="61">
        <v>765681</v>
      </c>
      <c r="W93" s="63"/>
    </row>
    <row r="94" spans="1:23" x14ac:dyDescent="0.2">
      <c r="A94" s="68">
        <v>204</v>
      </c>
      <c r="B94" s="78"/>
      <c r="C94" s="78" t="s">
        <v>112</v>
      </c>
      <c r="D94" s="80"/>
      <c r="E94" s="61">
        <v>27100875</v>
      </c>
      <c r="F94" s="80"/>
      <c r="G94" s="91">
        <v>2.2464511704032668E-2</v>
      </c>
      <c r="H94" s="63"/>
      <c r="I94" s="61">
        <v>8163960</v>
      </c>
      <c r="J94" s="63"/>
      <c r="K94" s="61">
        <v>26702259</v>
      </c>
      <c r="L94" s="80"/>
      <c r="M94" s="91">
        <v>2.2604035611827621E-2</v>
      </c>
      <c r="N94" s="80"/>
      <c r="O94" s="61">
        <v>10146780</v>
      </c>
      <c r="P94" s="63"/>
      <c r="Q94" s="61">
        <v>8618260</v>
      </c>
      <c r="R94" s="61">
        <v>8163960</v>
      </c>
      <c r="S94" s="61">
        <v>7719203</v>
      </c>
      <c r="T94" s="61">
        <v>7432347</v>
      </c>
      <c r="U94" s="61">
        <v>8163960</v>
      </c>
      <c r="V94" s="61">
        <v>9006423</v>
      </c>
      <c r="W94" s="63"/>
    </row>
    <row r="95" spans="1:23" x14ac:dyDescent="0.2">
      <c r="A95" s="68">
        <v>206</v>
      </c>
      <c r="B95" s="78"/>
      <c r="C95" s="78" t="s">
        <v>113</v>
      </c>
      <c r="D95" s="80"/>
      <c r="E95" s="61">
        <v>3066046</v>
      </c>
      <c r="F95" s="80"/>
      <c r="G95" s="91">
        <v>2.5415130047314908E-3</v>
      </c>
      <c r="H95" s="63"/>
      <c r="I95" s="61">
        <v>923623</v>
      </c>
      <c r="J95" s="63"/>
      <c r="K95" s="61">
        <v>3595945</v>
      </c>
      <c r="L95" s="80"/>
      <c r="M95" s="91">
        <v>3.04404465697728E-3</v>
      </c>
      <c r="N95" s="80"/>
      <c r="O95" s="61">
        <v>1366448</v>
      </c>
      <c r="P95" s="63"/>
      <c r="Q95" s="61">
        <v>975020</v>
      </c>
      <c r="R95" s="61">
        <v>923623</v>
      </c>
      <c r="S95" s="61">
        <v>873306</v>
      </c>
      <c r="T95" s="61">
        <v>840853</v>
      </c>
      <c r="U95" s="61">
        <v>923623</v>
      </c>
      <c r="V95" s="61">
        <v>1018934</v>
      </c>
      <c r="W95" s="63"/>
    </row>
    <row r="96" spans="1:23" x14ac:dyDescent="0.2">
      <c r="A96" s="68">
        <v>207</v>
      </c>
      <c r="B96" s="78"/>
      <c r="C96" s="78" t="s">
        <v>114</v>
      </c>
      <c r="D96" s="80"/>
      <c r="E96" s="61">
        <v>0</v>
      </c>
      <c r="F96" s="80"/>
      <c r="G96" s="91">
        <v>0</v>
      </c>
      <c r="H96" s="63"/>
      <c r="I96" s="61">
        <v>0</v>
      </c>
      <c r="J96" s="63"/>
      <c r="K96" s="61">
        <v>0</v>
      </c>
      <c r="L96" s="80"/>
      <c r="M96" s="91">
        <v>0</v>
      </c>
      <c r="N96" s="80"/>
      <c r="O96" s="61">
        <v>0</v>
      </c>
      <c r="P96" s="63"/>
      <c r="Q96" s="61">
        <v>0</v>
      </c>
      <c r="R96" s="61">
        <v>0</v>
      </c>
      <c r="S96" s="61">
        <v>0</v>
      </c>
      <c r="T96" s="61">
        <v>0</v>
      </c>
      <c r="U96" s="61">
        <v>0</v>
      </c>
      <c r="V96" s="61">
        <v>0</v>
      </c>
      <c r="W96" s="63"/>
    </row>
    <row r="97" spans="1:23" x14ac:dyDescent="0.2">
      <c r="A97" s="68">
        <v>208</v>
      </c>
      <c r="B97" s="78"/>
      <c r="C97" s="78" t="s">
        <v>115</v>
      </c>
      <c r="D97" s="80"/>
      <c r="E97" s="61">
        <v>98766203</v>
      </c>
      <c r="F97" s="80"/>
      <c r="G97" s="91">
        <v>8.1869479242141316E-2</v>
      </c>
      <c r="H97" s="63"/>
      <c r="I97" s="61">
        <v>29752653</v>
      </c>
      <c r="J97" s="63"/>
      <c r="K97" s="61">
        <v>95508863</v>
      </c>
      <c r="L97" s="80"/>
      <c r="M97" s="91">
        <v>8.0850303358122835E-2</v>
      </c>
      <c r="N97" s="80"/>
      <c r="O97" s="61">
        <v>36293073</v>
      </c>
      <c r="P97" s="63"/>
      <c r="Q97" s="61">
        <v>31408300</v>
      </c>
      <c r="R97" s="61">
        <v>29752653</v>
      </c>
      <c r="S97" s="61">
        <v>28131787</v>
      </c>
      <c r="T97" s="61">
        <v>27086372</v>
      </c>
      <c r="U97" s="61">
        <v>29752653</v>
      </c>
      <c r="V97" s="61">
        <v>32822918</v>
      </c>
      <c r="W97" s="63"/>
    </row>
    <row r="98" spans="1:23" x14ac:dyDescent="0.2">
      <c r="A98" s="68">
        <v>209</v>
      </c>
      <c r="B98" s="78"/>
      <c r="C98" s="78" t="s">
        <v>116</v>
      </c>
      <c r="D98" s="80"/>
      <c r="E98" s="61">
        <v>0</v>
      </c>
      <c r="F98" s="80"/>
      <c r="G98" s="91">
        <v>0</v>
      </c>
      <c r="H98" s="63"/>
      <c r="I98" s="61">
        <v>0</v>
      </c>
      <c r="J98" s="63"/>
      <c r="K98" s="61">
        <v>0</v>
      </c>
      <c r="L98" s="80"/>
      <c r="M98" s="91">
        <v>0</v>
      </c>
      <c r="N98" s="80"/>
      <c r="O98" s="61">
        <v>0</v>
      </c>
      <c r="P98" s="63"/>
      <c r="Q98" s="61">
        <v>0</v>
      </c>
      <c r="R98" s="61">
        <v>0</v>
      </c>
      <c r="S98" s="61">
        <v>0</v>
      </c>
      <c r="T98" s="61">
        <v>0</v>
      </c>
      <c r="U98" s="61">
        <v>0</v>
      </c>
      <c r="V98" s="61">
        <v>0</v>
      </c>
      <c r="W98" s="63"/>
    </row>
    <row r="99" spans="1:23" x14ac:dyDescent="0.2">
      <c r="A99" s="68">
        <v>211</v>
      </c>
      <c r="B99" s="78"/>
      <c r="C99" s="78" t="s">
        <v>117</v>
      </c>
      <c r="D99" s="80"/>
      <c r="E99" s="61">
        <v>7943388</v>
      </c>
      <c r="F99" s="80"/>
      <c r="G99" s="91">
        <v>6.5844491255604345E-3</v>
      </c>
      <c r="H99" s="63"/>
      <c r="I99" s="61">
        <v>2392891</v>
      </c>
      <c r="J99" s="63"/>
      <c r="K99" s="61">
        <v>7638005</v>
      </c>
      <c r="L99" s="80"/>
      <c r="M99" s="91">
        <v>6.4657352407269152E-3</v>
      </c>
      <c r="N99" s="80"/>
      <c r="O99" s="61">
        <v>2902417</v>
      </c>
      <c r="P99" s="63"/>
      <c r="Q99" s="61">
        <v>2526048</v>
      </c>
      <c r="R99" s="61">
        <v>2392891</v>
      </c>
      <c r="S99" s="61">
        <v>2262531</v>
      </c>
      <c r="T99" s="61">
        <v>2178452</v>
      </c>
      <c r="U99" s="61">
        <v>2392891</v>
      </c>
      <c r="V99" s="61">
        <v>2639821</v>
      </c>
      <c r="W99" s="63"/>
    </row>
    <row r="100" spans="1:23" x14ac:dyDescent="0.2">
      <c r="A100" s="68">
        <v>212</v>
      </c>
      <c r="B100" s="78"/>
      <c r="C100" s="78" t="s">
        <v>118</v>
      </c>
      <c r="D100" s="80"/>
      <c r="E100" s="61">
        <v>7501339</v>
      </c>
      <c r="F100" s="80"/>
      <c r="G100" s="91">
        <v>6.218024981164509E-3</v>
      </c>
      <c r="H100" s="63"/>
      <c r="I100" s="61">
        <v>2259731</v>
      </c>
      <c r="J100" s="63"/>
      <c r="K100" s="61">
        <v>7453771</v>
      </c>
      <c r="L100" s="80"/>
      <c r="M100" s="91">
        <v>6.3097772037342603E-3</v>
      </c>
      <c r="N100" s="80"/>
      <c r="O100" s="61">
        <v>2832413</v>
      </c>
      <c r="P100" s="63"/>
      <c r="Q100" s="61">
        <v>2385478</v>
      </c>
      <c r="R100" s="61">
        <v>2259731</v>
      </c>
      <c r="S100" s="61">
        <v>2136625</v>
      </c>
      <c r="T100" s="61">
        <v>2057225</v>
      </c>
      <c r="U100" s="61">
        <v>2259731</v>
      </c>
      <c r="V100" s="61">
        <v>2492919</v>
      </c>
      <c r="W100" s="63"/>
    </row>
    <row r="101" spans="1:23" x14ac:dyDescent="0.2">
      <c r="A101" s="68">
        <v>213</v>
      </c>
      <c r="B101" s="78"/>
      <c r="C101" s="78" t="s">
        <v>119</v>
      </c>
      <c r="D101" s="80"/>
      <c r="E101" s="61">
        <v>10246166</v>
      </c>
      <c r="F101" s="80"/>
      <c r="G101" s="91">
        <v>8.4932724876396644E-3</v>
      </c>
      <c r="H101" s="63"/>
      <c r="I101" s="61">
        <v>3086589</v>
      </c>
      <c r="J101" s="63"/>
      <c r="K101" s="61">
        <v>10155828</v>
      </c>
      <c r="L101" s="80"/>
      <c r="M101" s="91">
        <v>8.5971264745651702E-3</v>
      </c>
      <c r="N101" s="80"/>
      <c r="O101" s="61">
        <v>3859183</v>
      </c>
      <c r="P101" s="63"/>
      <c r="Q101" s="61">
        <v>3258349</v>
      </c>
      <c r="R101" s="61">
        <v>3086589</v>
      </c>
      <c r="S101" s="61">
        <v>2918438</v>
      </c>
      <c r="T101" s="61">
        <v>2809985</v>
      </c>
      <c r="U101" s="61">
        <v>3086589</v>
      </c>
      <c r="V101" s="61">
        <v>3405103</v>
      </c>
      <c r="W101" s="63"/>
    </row>
    <row r="102" spans="1:23" x14ac:dyDescent="0.2">
      <c r="A102" s="68">
        <v>214</v>
      </c>
      <c r="B102" s="78"/>
      <c r="C102" s="78" t="s">
        <v>120</v>
      </c>
      <c r="D102" s="80"/>
      <c r="E102" s="61">
        <v>9950271</v>
      </c>
      <c r="F102" s="80"/>
      <c r="G102" s="91">
        <v>8.2479986102956763E-3</v>
      </c>
      <c r="H102" s="63"/>
      <c r="I102" s="61">
        <v>2997453</v>
      </c>
      <c r="J102" s="63"/>
      <c r="K102" s="61">
        <v>10152763</v>
      </c>
      <c r="L102" s="80"/>
      <c r="M102" s="91">
        <v>8.5945318862514913E-3</v>
      </c>
      <c r="N102" s="80"/>
      <c r="O102" s="61">
        <v>3858019</v>
      </c>
      <c r="P102" s="63"/>
      <c r="Q102" s="61">
        <v>3164252</v>
      </c>
      <c r="R102" s="61">
        <v>2997453</v>
      </c>
      <c r="S102" s="61">
        <v>2834158</v>
      </c>
      <c r="T102" s="61">
        <v>2728837</v>
      </c>
      <c r="U102" s="61">
        <v>2997453</v>
      </c>
      <c r="V102" s="61">
        <v>3306769</v>
      </c>
      <c r="W102" s="63"/>
    </row>
    <row r="103" spans="1:23" x14ac:dyDescent="0.2">
      <c r="A103" s="68">
        <v>215</v>
      </c>
      <c r="B103" s="78"/>
      <c r="C103" s="78" t="s">
        <v>121</v>
      </c>
      <c r="D103" s="80"/>
      <c r="E103" s="61">
        <v>8164018</v>
      </c>
      <c r="F103" s="80"/>
      <c r="G103" s="91">
        <v>6.7673341880265256E-3</v>
      </c>
      <c r="H103" s="63"/>
      <c r="I103" s="61">
        <v>2459358</v>
      </c>
      <c r="J103" s="63"/>
      <c r="K103" s="61">
        <v>8421944</v>
      </c>
      <c r="L103" s="80"/>
      <c r="M103" s="91">
        <v>7.1293564374766182E-3</v>
      </c>
      <c r="N103" s="80"/>
      <c r="O103" s="61">
        <v>3200315</v>
      </c>
      <c r="P103" s="63"/>
      <c r="Q103" s="61">
        <v>2596214</v>
      </c>
      <c r="R103" s="61">
        <v>2459358</v>
      </c>
      <c r="S103" s="61">
        <v>2325377</v>
      </c>
      <c r="T103" s="61">
        <v>2238963</v>
      </c>
      <c r="U103" s="61">
        <v>2459358</v>
      </c>
      <c r="V103" s="61">
        <v>2713146</v>
      </c>
      <c r="W103" s="63"/>
    </row>
    <row r="104" spans="1:23" x14ac:dyDescent="0.2">
      <c r="A104" s="68">
        <v>216</v>
      </c>
      <c r="B104" s="78"/>
      <c r="C104" s="78" t="s">
        <v>122</v>
      </c>
      <c r="D104" s="80"/>
      <c r="E104" s="61">
        <v>43908032</v>
      </c>
      <c r="F104" s="80"/>
      <c r="G104" s="91">
        <v>3.6396334021135512E-2</v>
      </c>
      <c r="H104" s="63"/>
      <c r="I104" s="61">
        <v>13227004</v>
      </c>
      <c r="J104" s="63"/>
      <c r="K104" s="61">
        <v>42790592</v>
      </c>
      <c r="L104" s="80"/>
      <c r="M104" s="91">
        <v>3.6223154955510928E-2</v>
      </c>
      <c r="N104" s="80"/>
      <c r="O104" s="61">
        <v>16260296</v>
      </c>
      <c r="P104" s="63"/>
      <c r="Q104" s="61">
        <v>13963048</v>
      </c>
      <c r="R104" s="61">
        <v>13227004</v>
      </c>
      <c r="S104" s="61">
        <v>12506423</v>
      </c>
      <c r="T104" s="61">
        <v>12041667</v>
      </c>
      <c r="U104" s="61">
        <v>13227004</v>
      </c>
      <c r="V104" s="61">
        <v>14591938</v>
      </c>
      <c r="W104" s="63"/>
    </row>
    <row r="105" spans="1:23" x14ac:dyDescent="0.2">
      <c r="A105" s="68">
        <v>217</v>
      </c>
      <c r="B105" s="78"/>
      <c r="C105" s="78" t="s">
        <v>123</v>
      </c>
      <c r="D105" s="80"/>
      <c r="E105" s="61">
        <v>17517907</v>
      </c>
      <c r="F105" s="80"/>
      <c r="G105" s="91">
        <v>1.4520978633776799E-2</v>
      </c>
      <c r="H105" s="63"/>
      <c r="I105" s="61">
        <v>5277152</v>
      </c>
      <c r="J105" s="63"/>
      <c r="K105" s="61">
        <v>17477268</v>
      </c>
      <c r="L105" s="80"/>
      <c r="M105" s="91">
        <v>1.4794882645301858E-2</v>
      </c>
      <c r="N105" s="80"/>
      <c r="O105" s="61">
        <v>6641307</v>
      </c>
      <c r="P105" s="63"/>
      <c r="Q105" s="61">
        <v>5570810</v>
      </c>
      <c r="R105" s="61">
        <v>5277152</v>
      </c>
      <c r="S105" s="61">
        <v>4989663</v>
      </c>
      <c r="T105" s="61">
        <v>4804240</v>
      </c>
      <c r="U105" s="61">
        <v>5277152</v>
      </c>
      <c r="V105" s="61">
        <v>5821717</v>
      </c>
      <c r="W105" s="63"/>
    </row>
    <row r="106" spans="1:23" x14ac:dyDescent="0.2">
      <c r="A106" s="68">
        <v>218</v>
      </c>
      <c r="B106" s="78"/>
      <c r="C106" s="78" t="s">
        <v>124</v>
      </c>
      <c r="D106" s="80"/>
      <c r="E106" s="61">
        <v>1861936</v>
      </c>
      <c r="F106" s="80"/>
      <c r="G106" s="91">
        <v>1.5433997265460902E-3</v>
      </c>
      <c r="H106" s="63"/>
      <c r="I106" s="61">
        <v>560892</v>
      </c>
      <c r="J106" s="63"/>
      <c r="K106" s="61">
        <v>1826316</v>
      </c>
      <c r="L106" s="80"/>
      <c r="M106" s="91">
        <v>1.546015709848765E-3</v>
      </c>
      <c r="N106" s="80"/>
      <c r="O106" s="61">
        <v>693990</v>
      </c>
      <c r="P106" s="63"/>
      <c r="Q106" s="61">
        <v>592104</v>
      </c>
      <c r="R106" s="61">
        <v>560892</v>
      </c>
      <c r="S106" s="61">
        <v>530336</v>
      </c>
      <c r="T106" s="61">
        <v>510628</v>
      </c>
      <c r="U106" s="61">
        <v>560892</v>
      </c>
      <c r="V106" s="61">
        <v>618772</v>
      </c>
      <c r="W106" s="63"/>
    </row>
    <row r="107" spans="1:23" x14ac:dyDescent="0.2">
      <c r="A107" s="68">
        <v>219</v>
      </c>
      <c r="B107" s="78"/>
      <c r="C107" s="78" t="s">
        <v>125</v>
      </c>
      <c r="D107" s="80"/>
      <c r="E107" s="61">
        <v>0</v>
      </c>
      <c r="F107" s="80"/>
      <c r="G107" s="91">
        <v>0</v>
      </c>
      <c r="H107" s="63"/>
      <c r="I107" s="61">
        <v>0</v>
      </c>
      <c r="J107" s="63"/>
      <c r="K107" s="61">
        <v>0</v>
      </c>
      <c r="L107" s="80"/>
      <c r="M107" s="91">
        <v>0</v>
      </c>
      <c r="N107" s="80"/>
      <c r="O107" s="61">
        <v>0</v>
      </c>
      <c r="P107" s="63"/>
      <c r="Q107" s="61">
        <v>0</v>
      </c>
      <c r="R107" s="61">
        <v>0</v>
      </c>
      <c r="S107" s="61">
        <v>0</v>
      </c>
      <c r="T107" s="61">
        <v>0</v>
      </c>
      <c r="U107" s="61">
        <v>0</v>
      </c>
      <c r="V107" s="61">
        <v>0</v>
      </c>
      <c r="W107" s="63"/>
    </row>
    <row r="108" spans="1:23" x14ac:dyDescent="0.2">
      <c r="A108" s="68">
        <v>220</v>
      </c>
      <c r="B108" s="78"/>
      <c r="C108" s="78" t="s">
        <v>126</v>
      </c>
      <c r="D108" s="80"/>
      <c r="E108" s="61">
        <v>0</v>
      </c>
      <c r="F108" s="80"/>
      <c r="G108" s="91">
        <v>0</v>
      </c>
      <c r="H108" s="63"/>
      <c r="I108" s="61">
        <v>0</v>
      </c>
      <c r="J108" s="63"/>
      <c r="K108" s="61">
        <v>0</v>
      </c>
      <c r="L108" s="80"/>
      <c r="M108" s="91">
        <v>0</v>
      </c>
      <c r="N108" s="80"/>
      <c r="O108" s="61">
        <v>0</v>
      </c>
      <c r="P108" s="63"/>
      <c r="Q108" s="61">
        <v>0</v>
      </c>
      <c r="R108" s="61">
        <v>0</v>
      </c>
      <c r="S108" s="61">
        <v>0</v>
      </c>
      <c r="T108" s="61">
        <v>0</v>
      </c>
      <c r="U108" s="61">
        <v>0</v>
      </c>
      <c r="V108" s="61">
        <v>0</v>
      </c>
      <c r="W108" s="63"/>
    </row>
    <row r="109" spans="1:23" x14ac:dyDescent="0.2">
      <c r="A109" s="68">
        <v>221</v>
      </c>
      <c r="B109" s="78"/>
      <c r="C109" s="78" t="s">
        <v>127</v>
      </c>
      <c r="D109" s="80"/>
      <c r="E109" s="61">
        <v>30385270</v>
      </c>
      <c r="F109" s="80"/>
      <c r="G109" s="91">
        <v>2.5187019000131646E-2</v>
      </c>
      <c r="H109" s="63"/>
      <c r="I109" s="61">
        <v>9153359</v>
      </c>
      <c r="J109" s="63"/>
      <c r="K109" s="61">
        <v>29728532</v>
      </c>
      <c r="L109" s="80"/>
      <c r="M109" s="91">
        <v>2.5165840688436025E-2</v>
      </c>
      <c r="N109" s="80"/>
      <c r="O109" s="61">
        <v>11296751</v>
      </c>
      <c r="P109" s="63"/>
      <c r="Q109" s="61">
        <v>9662716</v>
      </c>
      <c r="R109" s="61">
        <v>9153359</v>
      </c>
      <c r="S109" s="61">
        <v>8654702</v>
      </c>
      <c r="T109" s="61">
        <v>8333082</v>
      </c>
      <c r="U109" s="61">
        <v>9153359</v>
      </c>
      <c r="V109" s="61">
        <v>10097921</v>
      </c>
      <c r="W109" s="63"/>
    </row>
    <row r="110" spans="1:23" x14ac:dyDescent="0.2">
      <c r="A110" s="68">
        <v>222</v>
      </c>
      <c r="B110" s="78"/>
      <c r="C110" s="78" t="s">
        <v>128</v>
      </c>
      <c r="D110" s="80"/>
      <c r="E110" s="61">
        <v>2135498</v>
      </c>
      <c r="F110" s="80"/>
      <c r="G110" s="91">
        <v>1.7701612887015034E-3</v>
      </c>
      <c r="H110" s="63"/>
      <c r="I110" s="61">
        <v>643306</v>
      </c>
      <c r="J110" s="63"/>
      <c r="K110" s="61">
        <v>2102202</v>
      </c>
      <c r="L110" s="80"/>
      <c r="M110" s="91">
        <v>1.7795591328529639E-3</v>
      </c>
      <c r="N110" s="80"/>
      <c r="O110" s="61">
        <v>798830</v>
      </c>
      <c r="P110" s="63"/>
      <c r="Q110" s="61">
        <v>679104</v>
      </c>
      <c r="R110" s="61">
        <v>643306</v>
      </c>
      <c r="S110" s="61">
        <v>608260</v>
      </c>
      <c r="T110" s="61">
        <v>585656</v>
      </c>
      <c r="U110" s="61">
        <v>643306</v>
      </c>
      <c r="V110" s="61">
        <v>709691</v>
      </c>
      <c r="W110" s="63"/>
    </row>
    <row r="111" spans="1:23" x14ac:dyDescent="0.2">
      <c r="A111" s="68">
        <v>223</v>
      </c>
      <c r="B111" s="78"/>
      <c r="C111" s="78" t="s">
        <v>129</v>
      </c>
      <c r="D111" s="80"/>
      <c r="E111" s="61">
        <v>3401166</v>
      </c>
      <c r="F111" s="80"/>
      <c r="G111" s="91">
        <v>2.8193013478110198E-3</v>
      </c>
      <c r="H111" s="63"/>
      <c r="I111" s="61">
        <v>1024576</v>
      </c>
      <c r="J111" s="63"/>
      <c r="K111" s="61">
        <v>3101178</v>
      </c>
      <c r="L111" s="80"/>
      <c r="M111" s="91">
        <v>2.6252137675174358E-3</v>
      </c>
      <c r="N111" s="80"/>
      <c r="O111" s="61">
        <v>1178437</v>
      </c>
      <c r="P111" s="63"/>
      <c r="Q111" s="61">
        <v>1081591</v>
      </c>
      <c r="R111" s="61">
        <v>1024576</v>
      </c>
      <c r="S111" s="61">
        <v>968759</v>
      </c>
      <c r="T111" s="61">
        <v>932759</v>
      </c>
      <c r="U111" s="61">
        <v>1024576</v>
      </c>
      <c r="V111" s="61">
        <v>1130305</v>
      </c>
      <c r="W111" s="63"/>
    </row>
    <row r="112" spans="1:23" x14ac:dyDescent="0.2">
      <c r="A112" s="68">
        <v>226</v>
      </c>
      <c r="B112" s="78"/>
      <c r="C112" s="78" t="s">
        <v>130</v>
      </c>
      <c r="D112" s="80"/>
      <c r="E112" s="61">
        <v>141934</v>
      </c>
      <c r="F112" s="80"/>
      <c r="G112" s="91">
        <v>1.1765221618121824E-4</v>
      </c>
      <c r="H112" s="63"/>
      <c r="I112" s="61">
        <v>42756</v>
      </c>
      <c r="J112" s="63"/>
      <c r="K112" s="61">
        <v>145315</v>
      </c>
      <c r="L112" s="80"/>
      <c r="M112" s="91">
        <v>1.230122677984934E-4</v>
      </c>
      <c r="N112" s="80"/>
      <c r="O112" s="61">
        <v>55218</v>
      </c>
      <c r="P112" s="63"/>
      <c r="Q112" s="61">
        <v>45135</v>
      </c>
      <c r="R112" s="61">
        <v>42756</v>
      </c>
      <c r="S112" s="61">
        <v>40427</v>
      </c>
      <c r="T112" s="61">
        <v>38924</v>
      </c>
      <c r="U112" s="61">
        <v>42756</v>
      </c>
      <c r="V112" s="61">
        <v>47168</v>
      </c>
      <c r="W112" s="63"/>
    </row>
    <row r="113" spans="1:23" x14ac:dyDescent="0.2">
      <c r="A113" s="68">
        <v>229</v>
      </c>
      <c r="B113" s="78"/>
      <c r="C113" s="78" t="s">
        <v>131</v>
      </c>
      <c r="D113" s="80"/>
      <c r="E113" s="61">
        <v>11198522</v>
      </c>
      <c r="F113" s="80"/>
      <c r="G113" s="91">
        <v>9.2827013348044038E-3</v>
      </c>
      <c r="H113" s="63"/>
      <c r="I113" s="61">
        <v>3373480</v>
      </c>
      <c r="J113" s="63"/>
      <c r="K113" s="61">
        <v>10996818</v>
      </c>
      <c r="L113" s="80"/>
      <c r="M113" s="91">
        <v>9.3090425678511706E-3</v>
      </c>
      <c r="N113" s="80"/>
      <c r="O113" s="61">
        <v>4178758</v>
      </c>
      <c r="P113" s="63"/>
      <c r="Q113" s="61">
        <v>3561204</v>
      </c>
      <c r="R113" s="61">
        <v>3373480</v>
      </c>
      <c r="S113" s="61">
        <v>3189699</v>
      </c>
      <c r="T113" s="61">
        <v>3071166</v>
      </c>
      <c r="U113" s="61">
        <v>3373480</v>
      </c>
      <c r="V113" s="61">
        <v>3721599</v>
      </c>
      <c r="W113" s="63"/>
    </row>
    <row r="114" spans="1:23" x14ac:dyDescent="0.2">
      <c r="A114" s="68">
        <v>230</v>
      </c>
      <c r="B114" s="78"/>
      <c r="C114" s="78" t="s">
        <v>132</v>
      </c>
      <c r="D114" s="80"/>
      <c r="E114" s="61">
        <v>0</v>
      </c>
      <c r="F114" s="80"/>
      <c r="G114" s="91">
        <v>0</v>
      </c>
      <c r="H114" s="63"/>
      <c r="I114" s="61">
        <v>0</v>
      </c>
      <c r="J114" s="63"/>
      <c r="K114" s="61">
        <v>0</v>
      </c>
      <c r="L114" s="80"/>
      <c r="M114" s="91">
        <v>0</v>
      </c>
      <c r="N114" s="80"/>
      <c r="O114" s="61">
        <v>0</v>
      </c>
      <c r="P114" s="63"/>
      <c r="Q114" s="61">
        <v>0</v>
      </c>
      <c r="R114" s="61">
        <v>0</v>
      </c>
      <c r="S114" s="61">
        <v>0</v>
      </c>
      <c r="T114" s="61">
        <v>0</v>
      </c>
      <c r="U114" s="61">
        <v>0</v>
      </c>
      <c r="V114" s="61">
        <v>0</v>
      </c>
      <c r="W114" s="63"/>
    </row>
    <row r="115" spans="1:23" x14ac:dyDescent="0.2">
      <c r="A115" s="68">
        <v>231</v>
      </c>
      <c r="B115" s="78"/>
      <c r="C115" s="78" t="s">
        <v>133</v>
      </c>
      <c r="D115" s="80"/>
      <c r="E115" s="61">
        <v>0</v>
      </c>
      <c r="F115" s="80"/>
      <c r="G115" s="91">
        <v>0</v>
      </c>
      <c r="H115" s="63"/>
      <c r="I115" s="61">
        <v>0</v>
      </c>
      <c r="J115" s="63"/>
      <c r="K115" s="61">
        <v>0</v>
      </c>
      <c r="L115" s="80"/>
      <c r="M115" s="91">
        <v>0</v>
      </c>
      <c r="N115" s="80"/>
      <c r="O115" s="61">
        <v>0</v>
      </c>
      <c r="P115" s="63"/>
      <c r="Q115" s="61">
        <v>0</v>
      </c>
      <c r="R115" s="61">
        <v>0</v>
      </c>
      <c r="S115" s="61">
        <v>0</v>
      </c>
      <c r="T115" s="61">
        <v>0</v>
      </c>
      <c r="U115" s="61">
        <v>0</v>
      </c>
      <c r="V115" s="61">
        <v>0</v>
      </c>
      <c r="W115" s="63"/>
    </row>
    <row r="116" spans="1:23" x14ac:dyDescent="0.2">
      <c r="A116" s="68">
        <v>232</v>
      </c>
      <c r="B116" s="78"/>
      <c r="C116" s="78" t="s">
        <v>134</v>
      </c>
      <c r="D116" s="80"/>
      <c r="E116" s="61">
        <v>0</v>
      </c>
      <c r="F116" s="80"/>
      <c r="G116" s="91">
        <v>0</v>
      </c>
      <c r="H116" s="63"/>
      <c r="I116" s="61">
        <v>0</v>
      </c>
      <c r="J116" s="63"/>
      <c r="K116" s="61">
        <v>0</v>
      </c>
      <c r="L116" s="80"/>
      <c r="M116" s="91">
        <v>0</v>
      </c>
      <c r="N116" s="80"/>
      <c r="O116" s="61">
        <v>0</v>
      </c>
      <c r="P116" s="63"/>
      <c r="Q116" s="61">
        <v>0</v>
      </c>
      <c r="R116" s="61">
        <v>0</v>
      </c>
      <c r="S116" s="61">
        <v>0</v>
      </c>
      <c r="T116" s="61">
        <v>0</v>
      </c>
      <c r="U116" s="61">
        <v>0</v>
      </c>
      <c r="V116" s="61">
        <v>0</v>
      </c>
      <c r="W116" s="63"/>
    </row>
    <row r="117" spans="1:23" x14ac:dyDescent="0.2">
      <c r="A117" s="68">
        <v>233</v>
      </c>
      <c r="B117" s="78"/>
      <c r="C117" s="78" t="s">
        <v>135</v>
      </c>
      <c r="D117" s="80"/>
      <c r="E117" s="61">
        <v>84606</v>
      </c>
      <c r="F117" s="80"/>
      <c r="G117" s="91">
        <v>7.0131775347895151E-5</v>
      </c>
      <c r="H117" s="63"/>
      <c r="I117" s="61">
        <v>25485</v>
      </c>
      <c r="J117" s="63"/>
      <c r="K117" s="61">
        <v>95418</v>
      </c>
      <c r="L117" s="80"/>
      <c r="M117" s="91">
        <v>8.0773385877553212E-5</v>
      </c>
      <c r="N117" s="80"/>
      <c r="O117" s="61">
        <v>36256</v>
      </c>
      <c r="P117" s="63"/>
      <c r="Q117" s="61">
        <v>26903</v>
      </c>
      <c r="R117" s="61">
        <v>25485</v>
      </c>
      <c r="S117" s="61">
        <v>24097</v>
      </c>
      <c r="T117" s="61">
        <v>23201</v>
      </c>
      <c r="U117" s="61">
        <v>25485</v>
      </c>
      <c r="V117" s="61">
        <v>28115</v>
      </c>
      <c r="W117" s="63"/>
    </row>
    <row r="118" spans="1:23" x14ac:dyDescent="0.2">
      <c r="A118" s="68">
        <v>234</v>
      </c>
      <c r="B118" s="78"/>
      <c r="C118" s="78" t="s">
        <v>136</v>
      </c>
      <c r="D118" s="80"/>
      <c r="E118" s="61">
        <v>1083712</v>
      </c>
      <c r="F118" s="80"/>
      <c r="G118" s="91">
        <v>8.9831272635295539E-4</v>
      </c>
      <c r="H118" s="63"/>
      <c r="I118" s="61">
        <v>326458</v>
      </c>
      <c r="J118" s="63"/>
      <c r="K118" s="61">
        <v>1052364</v>
      </c>
      <c r="L118" s="80"/>
      <c r="M118" s="91">
        <v>8.9084872304644202E-4</v>
      </c>
      <c r="N118" s="80"/>
      <c r="O118" s="61">
        <v>399891</v>
      </c>
      <c r="P118" s="63"/>
      <c r="Q118" s="61">
        <v>344624</v>
      </c>
      <c r="R118" s="61">
        <v>326458</v>
      </c>
      <c r="S118" s="61">
        <v>308673</v>
      </c>
      <c r="T118" s="61">
        <v>297202</v>
      </c>
      <c r="U118" s="61">
        <v>326458</v>
      </c>
      <c r="V118" s="61">
        <v>360146</v>
      </c>
      <c r="W118" s="63"/>
    </row>
    <row r="119" spans="1:23" x14ac:dyDescent="0.2">
      <c r="A119" s="68">
        <v>236</v>
      </c>
      <c r="B119" s="78"/>
      <c r="C119" s="78" t="s">
        <v>137</v>
      </c>
      <c r="D119" s="80"/>
      <c r="E119" s="61">
        <v>84366749</v>
      </c>
      <c r="F119" s="80"/>
      <c r="G119" s="91">
        <v>6.99334549287315E-2</v>
      </c>
      <c r="H119" s="63"/>
      <c r="I119" s="61">
        <v>25414914</v>
      </c>
      <c r="J119" s="63"/>
      <c r="K119" s="61">
        <v>82289909</v>
      </c>
      <c r="L119" s="80"/>
      <c r="M119" s="91">
        <v>6.9660174951117593E-2</v>
      </c>
      <c r="N119" s="80"/>
      <c r="O119" s="61">
        <v>31269910</v>
      </c>
      <c r="P119" s="63"/>
      <c r="Q119" s="61">
        <v>26829179</v>
      </c>
      <c r="R119" s="61">
        <v>25414914</v>
      </c>
      <c r="S119" s="61">
        <v>24030359</v>
      </c>
      <c r="T119" s="61">
        <v>23137359</v>
      </c>
      <c r="U119" s="61">
        <v>25414914</v>
      </c>
      <c r="V119" s="61">
        <v>28037555</v>
      </c>
      <c r="W119" s="63"/>
    </row>
    <row r="120" spans="1:23" x14ac:dyDescent="0.2">
      <c r="A120" s="68">
        <v>238</v>
      </c>
      <c r="B120" s="78"/>
      <c r="C120" s="78" t="s">
        <v>138</v>
      </c>
      <c r="D120" s="80"/>
      <c r="E120" s="61">
        <v>2799022</v>
      </c>
      <c r="F120" s="80"/>
      <c r="G120" s="91">
        <v>2.3201709346596716E-3</v>
      </c>
      <c r="H120" s="63"/>
      <c r="I120" s="61">
        <v>843186</v>
      </c>
      <c r="J120" s="63"/>
      <c r="K120" s="61">
        <v>2678449</v>
      </c>
      <c r="L120" s="80"/>
      <c r="M120" s="91">
        <v>2.2673645919045306E-3</v>
      </c>
      <c r="N120" s="80"/>
      <c r="O120" s="61">
        <v>1017802</v>
      </c>
      <c r="P120" s="63"/>
      <c r="Q120" s="61">
        <v>890107</v>
      </c>
      <c r="R120" s="61">
        <v>843186</v>
      </c>
      <c r="S120" s="61">
        <v>797251</v>
      </c>
      <c r="T120" s="61">
        <v>767624</v>
      </c>
      <c r="U120" s="61">
        <v>843186</v>
      </c>
      <c r="V120" s="61">
        <v>930197</v>
      </c>
      <c r="W120" s="63"/>
    </row>
    <row r="121" spans="1:23" x14ac:dyDescent="0.2">
      <c r="A121" s="68">
        <v>239</v>
      </c>
      <c r="B121" s="78"/>
      <c r="C121" s="78" t="s">
        <v>139</v>
      </c>
      <c r="D121" s="80"/>
      <c r="E121" s="61">
        <v>378569</v>
      </c>
      <c r="F121" s="80"/>
      <c r="G121" s="91">
        <v>3.1380417537381887E-4</v>
      </c>
      <c r="H121" s="63"/>
      <c r="I121" s="61">
        <v>114044</v>
      </c>
      <c r="J121" s="63"/>
      <c r="K121" s="61">
        <v>405091</v>
      </c>
      <c r="L121" s="80"/>
      <c r="M121" s="91">
        <v>3.4291822987826101E-4</v>
      </c>
      <c r="N121" s="80"/>
      <c r="O121" s="61">
        <v>153933</v>
      </c>
      <c r="P121" s="63"/>
      <c r="Q121" s="61">
        <v>120390</v>
      </c>
      <c r="R121" s="61">
        <v>114044</v>
      </c>
      <c r="S121" s="61">
        <v>107831</v>
      </c>
      <c r="T121" s="61">
        <v>103824</v>
      </c>
      <c r="U121" s="61">
        <v>114044</v>
      </c>
      <c r="V121" s="61">
        <v>125813</v>
      </c>
      <c r="W121" s="63"/>
    </row>
    <row r="122" spans="1:23" x14ac:dyDescent="0.2">
      <c r="A122" s="68">
        <v>241</v>
      </c>
      <c r="B122" s="78"/>
      <c r="C122" s="78" t="s">
        <v>140</v>
      </c>
      <c r="D122" s="80"/>
      <c r="E122" s="61">
        <v>1407779</v>
      </c>
      <c r="F122" s="80"/>
      <c r="G122" s="91">
        <v>1.1669389944860232E-3</v>
      </c>
      <c r="H122" s="63"/>
      <c r="I122" s="61">
        <v>424082</v>
      </c>
      <c r="J122" s="63"/>
      <c r="K122" s="61">
        <v>1353092</v>
      </c>
      <c r="L122" s="80"/>
      <c r="M122" s="91">
        <v>1.1454214324742734E-3</v>
      </c>
      <c r="N122" s="80"/>
      <c r="O122" s="61">
        <v>514170</v>
      </c>
      <c r="P122" s="63"/>
      <c r="Q122" s="61">
        <v>447681</v>
      </c>
      <c r="R122" s="61">
        <v>424082</v>
      </c>
      <c r="S122" s="61">
        <v>400979</v>
      </c>
      <c r="T122" s="61">
        <v>386078</v>
      </c>
      <c r="U122" s="61">
        <v>424082</v>
      </c>
      <c r="V122" s="61">
        <v>467844</v>
      </c>
      <c r="W122" s="63"/>
    </row>
    <row r="123" spans="1:23" x14ac:dyDescent="0.2">
      <c r="A123" s="68">
        <v>242</v>
      </c>
      <c r="B123" s="78"/>
      <c r="C123" s="78" t="s">
        <v>141</v>
      </c>
      <c r="D123" s="80"/>
      <c r="E123" s="61">
        <v>11900797</v>
      </c>
      <c r="F123" s="80"/>
      <c r="G123" s="91">
        <v>9.8648325374666637E-3</v>
      </c>
      <c r="H123" s="63"/>
      <c r="I123" s="61">
        <v>3585032</v>
      </c>
      <c r="J123" s="63"/>
      <c r="K123" s="61">
        <v>11641217</v>
      </c>
      <c r="L123" s="80"/>
      <c r="M123" s="91">
        <v>9.8545401583069476E-3</v>
      </c>
      <c r="N123" s="80"/>
      <c r="O123" s="61">
        <v>4423622</v>
      </c>
      <c r="P123" s="63"/>
      <c r="Q123" s="61">
        <v>3784528</v>
      </c>
      <c r="R123" s="61">
        <v>3585032</v>
      </c>
      <c r="S123" s="61">
        <v>3389726</v>
      </c>
      <c r="T123" s="61">
        <v>3263760</v>
      </c>
      <c r="U123" s="61">
        <v>3585032</v>
      </c>
      <c r="V123" s="61">
        <v>3954982</v>
      </c>
      <c r="W123" s="63"/>
    </row>
    <row r="124" spans="1:23" x14ac:dyDescent="0.2">
      <c r="A124" s="68">
        <v>245</v>
      </c>
      <c r="B124" s="78"/>
      <c r="C124" s="78" t="s">
        <v>142</v>
      </c>
      <c r="D124" s="80"/>
      <c r="E124" s="61">
        <v>579195</v>
      </c>
      <c r="F124" s="80"/>
      <c r="G124" s="91">
        <v>4.801074820062895E-4</v>
      </c>
      <c r="H124" s="63"/>
      <c r="I124" s="61">
        <v>174481</v>
      </c>
      <c r="J124" s="63"/>
      <c r="K124" s="61">
        <v>592097</v>
      </c>
      <c r="L124" s="80"/>
      <c r="M124" s="91">
        <v>5.0122282439310842E-4</v>
      </c>
      <c r="N124" s="80"/>
      <c r="O124" s="61">
        <v>224996</v>
      </c>
      <c r="P124" s="63"/>
      <c r="Q124" s="61">
        <v>184190</v>
      </c>
      <c r="R124" s="61">
        <v>174481</v>
      </c>
      <c r="S124" s="61">
        <v>164976</v>
      </c>
      <c r="T124" s="61">
        <v>158845</v>
      </c>
      <c r="U124" s="61">
        <v>174481</v>
      </c>
      <c r="V124" s="61">
        <v>192486</v>
      </c>
      <c r="W124" s="63"/>
    </row>
    <row r="125" spans="1:23" x14ac:dyDescent="0.2">
      <c r="A125" s="68">
        <v>246</v>
      </c>
      <c r="B125" s="78"/>
      <c r="C125" s="78" t="s">
        <v>143</v>
      </c>
      <c r="D125" s="80"/>
      <c r="E125" s="61">
        <v>0</v>
      </c>
      <c r="F125" s="80"/>
      <c r="G125" s="91">
        <v>0</v>
      </c>
      <c r="H125" s="63"/>
      <c r="I125" s="61">
        <v>0</v>
      </c>
      <c r="J125" s="63"/>
      <c r="K125" s="61">
        <v>0</v>
      </c>
      <c r="L125" s="80"/>
      <c r="M125" s="91">
        <v>0</v>
      </c>
      <c r="N125" s="80"/>
      <c r="O125" s="61">
        <v>0</v>
      </c>
      <c r="P125" s="63"/>
      <c r="Q125" s="61">
        <v>0</v>
      </c>
      <c r="R125" s="61">
        <v>0</v>
      </c>
      <c r="S125" s="61">
        <v>0</v>
      </c>
      <c r="T125" s="61">
        <v>0</v>
      </c>
      <c r="U125" s="61">
        <v>0</v>
      </c>
      <c r="V125" s="61">
        <v>0</v>
      </c>
      <c r="W125" s="63"/>
    </row>
    <row r="126" spans="1:23" x14ac:dyDescent="0.2">
      <c r="A126" s="68">
        <v>247</v>
      </c>
      <c r="B126" s="78"/>
      <c r="C126" s="78" t="s">
        <v>144</v>
      </c>
      <c r="D126" s="80"/>
      <c r="E126" s="61">
        <v>54518258</v>
      </c>
      <c r="F126" s="80"/>
      <c r="G126" s="91">
        <v>4.519138385474538E-2</v>
      </c>
      <c r="H126" s="63"/>
      <c r="I126" s="61">
        <v>16423258</v>
      </c>
      <c r="J126" s="63"/>
      <c r="K126" s="61">
        <v>51344050</v>
      </c>
      <c r="L126" s="80"/>
      <c r="M126" s="91">
        <v>4.3463840817941961E-2</v>
      </c>
      <c r="N126" s="80"/>
      <c r="O126" s="61">
        <v>19510581</v>
      </c>
      <c r="P126" s="63"/>
      <c r="Q126" s="61">
        <v>17337164</v>
      </c>
      <c r="R126" s="61">
        <v>16423258</v>
      </c>
      <c r="S126" s="61">
        <v>15528551</v>
      </c>
      <c r="T126" s="61">
        <v>14951489</v>
      </c>
      <c r="U126" s="61">
        <v>16423258</v>
      </c>
      <c r="V126" s="61">
        <v>18118023</v>
      </c>
      <c r="W126" s="63"/>
    </row>
    <row r="127" spans="1:23" x14ac:dyDescent="0.2">
      <c r="A127" s="68">
        <v>261</v>
      </c>
      <c r="B127" s="78"/>
      <c r="C127" s="78" t="s">
        <v>145</v>
      </c>
      <c r="D127" s="80"/>
      <c r="E127" s="61">
        <v>2999299</v>
      </c>
      <c r="F127" s="80"/>
      <c r="G127" s="91">
        <v>2.4861849475116015E-3</v>
      </c>
      <c r="H127" s="63"/>
      <c r="I127" s="61">
        <v>903519</v>
      </c>
      <c r="J127" s="63"/>
      <c r="K127" s="61">
        <v>2807132</v>
      </c>
      <c r="L127" s="80"/>
      <c r="M127" s="91">
        <v>2.3762975145698684E-3</v>
      </c>
      <c r="N127" s="80"/>
      <c r="O127" s="61">
        <v>1066703</v>
      </c>
      <c r="P127" s="63"/>
      <c r="Q127" s="61">
        <v>953797</v>
      </c>
      <c r="R127" s="61">
        <v>903519</v>
      </c>
      <c r="S127" s="61">
        <v>854297</v>
      </c>
      <c r="T127" s="61">
        <v>822550</v>
      </c>
      <c r="U127" s="61">
        <v>903519</v>
      </c>
      <c r="V127" s="61">
        <v>996756</v>
      </c>
      <c r="W127" s="63"/>
    </row>
    <row r="128" spans="1:23" x14ac:dyDescent="0.2">
      <c r="A128" s="68">
        <v>262</v>
      </c>
      <c r="B128" s="78"/>
      <c r="C128" s="78" t="s">
        <v>146</v>
      </c>
      <c r="D128" s="80"/>
      <c r="E128" s="61">
        <v>11272577</v>
      </c>
      <c r="F128" s="80"/>
      <c r="G128" s="91">
        <v>9.3440871540534931E-3</v>
      </c>
      <c r="H128" s="63"/>
      <c r="I128" s="61">
        <v>3395786</v>
      </c>
      <c r="J128" s="63"/>
      <c r="K128" s="61">
        <v>10715247</v>
      </c>
      <c r="L128" s="80"/>
      <c r="M128" s="91">
        <v>9.0706866702749411E-3</v>
      </c>
      <c r="N128" s="80"/>
      <c r="O128" s="61">
        <v>4071760</v>
      </c>
      <c r="P128" s="63"/>
      <c r="Q128" s="61">
        <v>3584751</v>
      </c>
      <c r="R128" s="61">
        <v>3395786</v>
      </c>
      <c r="S128" s="61">
        <v>3210790</v>
      </c>
      <c r="T128" s="61">
        <v>3091473</v>
      </c>
      <c r="U128" s="61">
        <v>3395786</v>
      </c>
      <c r="V128" s="61">
        <v>3746207</v>
      </c>
      <c r="W128" s="63"/>
    </row>
    <row r="129" spans="1:23" x14ac:dyDescent="0.2">
      <c r="A129" s="68">
        <v>263</v>
      </c>
      <c r="B129" s="78"/>
      <c r="C129" s="78" t="s">
        <v>147</v>
      </c>
      <c r="D129" s="80"/>
      <c r="E129" s="61">
        <v>228280</v>
      </c>
      <c r="F129" s="80"/>
      <c r="G129" s="91">
        <v>1.8922631582177983E-4</v>
      </c>
      <c r="H129" s="63"/>
      <c r="I129" s="61">
        <v>68769</v>
      </c>
      <c r="J129" s="63"/>
      <c r="K129" s="61">
        <v>215431</v>
      </c>
      <c r="L129" s="80"/>
      <c r="M129" s="91">
        <v>1.8236696737499388E-4</v>
      </c>
      <c r="N129" s="80"/>
      <c r="O129" s="61">
        <v>81864</v>
      </c>
      <c r="P129" s="63"/>
      <c r="Q129" s="61">
        <v>72596</v>
      </c>
      <c r="R129" s="61">
        <v>68769</v>
      </c>
      <c r="S129" s="61">
        <v>65023</v>
      </c>
      <c r="T129" s="61">
        <v>62606</v>
      </c>
      <c r="U129" s="61">
        <v>68769</v>
      </c>
      <c r="V129" s="61">
        <v>75865</v>
      </c>
      <c r="W129" s="63" t="s">
        <v>419</v>
      </c>
    </row>
    <row r="130" spans="1:23" x14ac:dyDescent="0.2">
      <c r="A130" s="68">
        <v>268</v>
      </c>
      <c r="B130" s="63"/>
      <c r="C130" s="78" t="s">
        <v>148</v>
      </c>
      <c r="D130" s="80"/>
      <c r="E130" s="61">
        <v>4140531</v>
      </c>
      <c r="F130" s="80"/>
      <c r="G130" s="91">
        <v>3.4321772677232778E-3</v>
      </c>
      <c r="H130" s="63"/>
      <c r="I130" s="61">
        <v>1247308</v>
      </c>
      <c r="J130" s="63"/>
      <c r="K130" s="61">
        <v>3991689</v>
      </c>
      <c r="L130" s="80"/>
      <c r="M130" s="91">
        <v>3.379050450650658E-3</v>
      </c>
      <c r="N130" s="80"/>
      <c r="O130" s="61">
        <v>1516829</v>
      </c>
      <c r="P130" s="63"/>
      <c r="Q130" s="61">
        <v>1316717</v>
      </c>
      <c r="R130" s="61">
        <v>1247308</v>
      </c>
      <c r="S130" s="61">
        <v>1179357</v>
      </c>
      <c r="T130" s="61">
        <v>1135531</v>
      </c>
      <c r="U130" s="61">
        <v>1247308</v>
      </c>
      <c r="V130" s="61">
        <v>1376021</v>
      </c>
      <c r="W130" s="63"/>
    </row>
    <row r="131" spans="1:23" x14ac:dyDescent="0.2">
      <c r="A131" s="68">
        <v>270</v>
      </c>
      <c r="B131" s="63"/>
      <c r="C131" s="78" t="s">
        <v>149</v>
      </c>
      <c r="D131" s="80"/>
      <c r="E131" s="61">
        <v>1185151</v>
      </c>
      <c r="F131" s="80"/>
      <c r="G131" s="91">
        <v>9.8239774584938755E-4</v>
      </c>
      <c r="H131" s="63"/>
      <c r="I131" s="61">
        <v>357019</v>
      </c>
      <c r="J131" s="63"/>
      <c r="K131" s="61">
        <v>1190776</v>
      </c>
      <c r="L131" s="80"/>
      <c r="M131" s="91">
        <v>1.0080174531192155E-3</v>
      </c>
      <c r="N131" s="80"/>
      <c r="O131" s="61">
        <v>452490</v>
      </c>
      <c r="P131" s="63"/>
      <c r="Q131" s="61">
        <v>376886</v>
      </c>
      <c r="R131" s="61">
        <v>357019</v>
      </c>
      <c r="S131" s="61">
        <v>337569</v>
      </c>
      <c r="T131" s="61">
        <v>325025</v>
      </c>
      <c r="U131" s="61">
        <v>357019</v>
      </c>
      <c r="V131" s="61">
        <v>393861</v>
      </c>
      <c r="W131" s="63"/>
    </row>
    <row r="132" spans="1:23" x14ac:dyDescent="0.2">
      <c r="A132" s="68">
        <v>275</v>
      </c>
      <c r="B132" s="63"/>
      <c r="C132" s="78" t="s">
        <v>150</v>
      </c>
      <c r="D132" s="80"/>
      <c r="E132" s="61">
        <v>1785123</v>
      </c>
      <c r="F132" s="80"/>
      <c r="G132" s="91">
        <v>1.4797277404009247E-3</v>
      </c>
      <c r="H132" s="63"/>
      <c r="I132" s="61">
        <v>537751</v>
      </c>
      <c r="J132" s="63"/>
      <c r="K132" s="61">
        <v>1644272</v>
      </c>
      <c r="L132" s="80"/>
      <c r="M132" s="91">
        <v>1.3919115548812191E-3</v>
      </c>
      <c r="N132" s="80"/>
      <c r="O132" s="61">
        <v>624813</v>
      </c>
      <c r="P132" s="63"/>
      <c r="Q132" s="61">
        <v>567675</v>
      </c>
      <c r="R132" s="61">
        <v>537751</v>
      </c>
      <c r="S132" s="61">
        <v>508455</v>
      </c>
      <c r="T132" s="61">
        <v>489560</v>
      </c>
      <c r="U132" s="61">
        <v>537751</v>
      </c>
      <c r="V132" s="61">
        <v>593243</v>
      </c>
      <c r="W132" s="63"/>
    </row>
    <row r="133" spans="1:23" x14ac:dyDescent="0.2">
      <c r="A133" s="68">
        <v>276</v>
      </c>
      <c r="B133" s="63"/>
      <c r="C133" s="78" t="s">
        <v>151</v>
      </c>
      <c r="D133" s="80"/>
      <c r="E133" s="61">
        <v>2106990</v>
      </c>
      <c r="F133" s="80"/>
      <c r="G133" s="91">
        <v>1.7465303801179775E-3</v>
      </c>
      <c r="H133" s="63"/>
      <c r="I133" s="61">
        <v>634714</v>
      </c>
      <c r="J133" s="63"/>
      <c r="K133" s="61">
        <v>2107340</v>
      </c>
      <c r="L133" s="80"/>
      <c r="M133" s="91">
        <v>1.7839085601794524E-3</v>
      </c>
      <c r="N133" s="80"/>
      <c r="O133" s="61">
        <v>800783</v>
      </c>
      <c r="P133" s="63"/>
      <c r="Q133" s="61">
        <v>670034</v>
      </c>
      <c r="R133" s="61">
        <v>634714</v>
      </c>
      <c r="S133" s="61">
        <v>600136</v>
      </c>
      <c r="T133" s="61">
        <v>577834</v>
      </c>
      <c r="U133" s="61">
        <v>634714</v>
      </c>
      <c r="V133" s="61">
        <v>700212</v>
      </c>
      <c r="W133" s="63"/>
    </row>
    <row r="134" spans="1:23" x14ac:dyDescent="0.2">
      <c r="A134" s="68">
        <v>277</v>
      </c>
      <c r="B134" s="63"/>
      <c r="C134" s="78" t="s">
        <v>152</v>
      </c>
      <c r="D134" s="80"/>
      <c r="E134" s="61">
        <v>857878</v>
      </c>
      <c r="F134" s="80"/>
      <c r="G134" s="91">
        <v>7.1111395376098141E-4</v>
      </c>
      <c r="H134" s="63"/>
      <c r="I134" s="61">
        <v>258432</v>
      </c>
      <c r="J134" s="63"/>
      <c r="K134" s="61">
        <v>851389</v>
      </c>
      <c r="L134" s="80"/>
      <c r="M134" s="91">
        <v>7.2071907008011227E-4</v>
      </c>
      <c r="N134" s="80"/>
      <c r="O134" s="61">
        <v>323525</v>
      </c>
      <c r="P134" s="63"/>
      <c r="Q134" s="61">
        <v>272813</v>
      </c>
      <c r="R134" s="61">
        <v>258432</v>
      </c>
      <c r="S134" s="61">
        <v>244353</v>
      </c>
      <c r="T134" s="61">
        <v>235273</v>
      </c>
      <c r="U134" s="61">
        <v>258432</v>
      </c>
      <c r="V134" s="61">
        <v>285100</v>
      </c>
      <c r="W134" s="63"/>
    </row>
    <row r="135" spans="1:23" x14ac:dyDescent="0.2">
      <c r="A135" s="68">
        <v>278</v>
      </c>
      <c r="B135" s="63"/>
      <c r="C135" s="78" t="s">
        <v>153</v>
      </c>
      <c r="D135" s="80"/>
      <c r="E135" s="61">
        <v>1560824</v>
      </c>
      <c r="F135" s="80"/>
      <c r="G135" s="91">
        <v>1.2938013630901248E-3</v>
      </c>
      <c r="H135" s="63"/>
      <c r="I135" s="61">
        <v>470191</v>
      </c>
      <c r="J135" s="63"/>
      <c r="K135" s="61">
        <v>1408080</v>
      </c>
      <c r="L135" s="80"/>
      <c r="M135" s="91">
        <v>1.1919699552124874E-3</v>
      </c>
      <c r="N135" s="80"/>
      <c r="O135" s="61">
        <v>535068</v>
      </c>
      <c r="P135" s="63"/>
      <c r="Q135" s="61">
        <v>496356</v>
      </c>
      <c r="R135" s="61">
        <v>470191</v>
      </c>
      <c r="S135" s="61">
        <v>444576</v>
      </c>
      <c r="T135" s="61">
        <v>428055</v>
      </c>
      <c r="U135" s="61">
        <v>470191</v>
      </c>
      <c r="V135" s="61">
        <v>518711</v>
      </c>
      <c r="W135" s="63"/>
    </row>
    <row r="136" spans="1:23" x14ac:dyDescent="0.2">
      <c r="A136" s="68">
        <v>279</v>
      </c>
      <c r="B136" s="63"/>
      <c r="C136" s="78" t="s">
        <v>154</v>
      </c>
      <c r="D136" s="80"/>
      <c r="E136" s="61">
        <v>1593749</v>
      </c>
      <c r="F136" s="80"/>
      <c r="G136" s="91">
        <v>1.3210936201798046E-3</v>
      </c>
      <c r="H136" s="63"/>
      <c r="I136" s="61">
        <v>480109</v>
      </c>
      <c r="J136" s="63"/>
      <c r="K136" s="61">
        <v>1461032</v>
      </c>
      <c r="L136" s="80"/>
      <c r="M136" s="91">
        <v>1.2367949602323808E-3</v>
      </c>
      <c r="N136" s="80"/>
      <c r="O136" s="61">
        <v>555187</v>
      </c>
      <c r="P136" s="63"/>
      <c r="Q136" s="61">
        <v>506826</v>
      </c>
      <c r="R136" s="61">
        <v>480109</v>
      </c>
      <c r="S136" s="61">
        <v>453954</v>
      </c>
      <c r="T136" s="61">
        <v>437084</v>
      </c>
      <c r="U136" s="61">
        <v>480109</v>
      </c>
      <c r="V136" s="61">
        <v>529653</v>
      </c>
      <c r="W136" s="63"/>
    </row>
    <row r="137" spans="1:23" x14ac:dyDescent="0.2">
      <c r="A137" s="68">
        <v>280</v>
      </c>
      <c r="B137" s="63"/>
      <c r="C137" s="78" t="s">
        <v>155</v>
      </c>
      <c r="D137" s="80"/>
      <c r="E137" s="61">
        <v>18863142</v>
      </c>
      <c r="F137" s="80"/>
      <c r="G137" s="91">
        <v>1.563607353023953E-2</v>
      </c>
      <c r="H137" s="63"/>
      <c r="I137" s="61">
        <v>5682395</v>
      </c>
      <c r="J137" s="63"/>
      <c r="K137" s="61">
        <v>18446654</v>
      </c>
      <c r="L137" s="80"/>
      <c r="M137" s="91">
        <v>1.5615488709590543E-2</v>
      </c>
      <c r="N137" s="80"/>
      <c r="O137" s="61">
        <v>7009672</v>
      </c>
      <c r="P137" s="63"/>
      <c r="Q137" s="61">
        <v>5998603</v>
      </c>
      <c r="R137" s="61">
        <v>5682395</v>
      </c>
      <c r="S137" s="61">
        <v>5372829</v>
      </c>
      <c r="T137" s="61">
        <v>5173168</v>
      </c>
      <c r="U137" s="61">
        <v>5682395</v>
      </c>
      <c r="V137" s="61">
        <v>6268778</v>
      </c>
      <c r="W137" s="63"/>
    </row>
    <row r="138" spans="1:23" x14ac:dyDescent="0.2">
      <c r="A138" s="68">
        <v>282</v>
      </c>
      <c r="B138" s="63"/>
      <c r="C138" s="78" t="s">
        <v>156</v>
      </c>
      <c r="D138" s="80"/>
      <c r="E138" s="61">
        <v>2686238</v>
      </c>
      <c r="F138" s="80"/>
      <c r="G138" s="91">
        <v>2.2266817949906526E-3</v>
      </c>
      <c r="H138" s="63"/>
      <c r="I138" s="61">
        <v>809214</v>
      </c>
      <c r="J138" s="63"/>
      <c r="K138" s="61">
        <v>2562378</v>
      </c>
      <c r="L138" s="80"/>
      <c r="M138" s="91">
        <v>2.1691079980522862E-3</v>
      </c>
      <c r="N138" s="80"/>
      <c r="O138" s="61">
        <v>973699</v>
      </c>
      <c r="P138" s="63"/>
      <c r="Q138" s="61">
        <v>854244</v>
      </c>
      <c r="R138" s="61">
        <v>809214</v>
      </c>
      <c r="S138" s="61">
        <v>765130</v>
      </c>
      <c r="T138" s="61">
        <v>736696</v>
      </c>
      <c r="U138" s="61">
        <v>809214</v>
      </c>
      <c r="V138" s="61">
        <v>892719</v>
      </c>
      <c r="W138" s="63"/>
    </row>
    <row r="139" spans="1:23" x14ac:dyDescent="0.2">
      <c r="A139" s="68">
        <v>283</v>
      </c>
      <c r="B139" s="63"/>
      <c r="C139" s="78" t="s">
        <v>157</v>
      </c>
      <c r="D139" s="80"/>
      <c r="E139" s="61">
        <v>4653918</v>
      </c>
      <c r="F139" s="80"/>
      <c r="G139" s="91">
        <v>3.8577350502745134E-3</v>
      </c>
      <c r="H139" s="63"/>
      <c r="I139" s="61">
        <v>1401962</v>
      </c>
      <c r="J139" s="63"/>
      <c r="K139" s="61">
        <v>4771597</v>
      </c>
      <c r="L139" s="80"/>
      <c r="M139" s="91">
        <v>4.0392593193440997E-3</v>
      </c>
      <c r="N139" s="80"/>
      <c r="O139" s="61">
        <v>1813191</v>
      </c>
      <c r="P139" s="63"/>
      <c r="Q139" s="61">
        <v>1479977</v>
      </c>
      <c r="R139" s="61">
        <v>1401962</v>
      </c>
      <c r="S139" s="61">
        <v>1325586</v>
      </c>
      <c r="T139" s="61">
        <v>1276325</v>
      </c>
      <c r="U139" s="61">
        <v>1401962</v>
      </c>
      <c r="V139" s="61">
        <v>1546635</v>
      </c>
      <c r="W139" s="63"/>
    </row>
    <row r="140" spans="1:23" x14ac:dyDescent="0.2">
      <c r="A140" s="68">
        <v>284</v>
      </c>
      <c r="B140" s="63"/>
      <c r="C140" s="78" t="s">
        <v>158</v>
      </c>
      <c r="D140" s="80"/>
      <c r="E140" s="61">
        <v>688657</v>
      </c>
      <c r="F140" s="80"/>
      <c r="G140" s="91">
        <v>5.7084294276712555E-4</v>
      </c>
      <c r="H140" s="63"/>
      <c r="I140" s="61">
        <v>207454</v>
      </c>
      <c r="J140" s="63"/>
      <c r="K140" s="61">
        <v>612553</v>
      </c>
      <c r="L140" s="80"/>
      <c r="M140" s="91">
        <v>5.1853926763768734E-4</v>
      </c>
      <c r="N140" s="80"/>
      <c r="O140" s="61">
        <v>232766</v>
      </c>
      <c r="P140" s="63"/>
      <c r="Q140" s="61">
        <v>218998</v>
      </c>
      <c r="R140" s="61">
        <v>207454</v>
      </c>
      <c r="S140" s="61">
        <v>196152</v>
      </c>
      <c r="T140" s="61">
        <v>188863</v>
      </c>
      <c r="U140" s="61">
        <v>207454</v>
      </c>
      <c r="V140" s="61">
        <v>228862</v>
      </c>
      <c r="W140" s="63"/>
    </row>
    <row r="141" spans="1:23" x14ac:dyDescent="0.2">
      <c r="A141" s="68">
        <v>285</v>
      </c>
      <c r="B141" s="63"/>
      <c r="C141" s="78" t="s">
        <v>159</v>
      </c>
      <c r="D141" s="80"/>
      <c r="E141" s="61">
        <v>2650549</v>
      </c>
      <c r="F141" s="80"/>
      <c r="G141" s="91">
        <v>2.1970983974728521E-3</v>
      </c>
      <c r="H141" s="63"/>
      <c r="I141" s="61">
        <v>798461</v>
      </c>
      <c r="J141" s="63"/>
      <c r="K141" s="61">
        <v>2539248</v>
      </c>
      <c r="L141" s="80"/>
      <c r="M141" s="91">
        <v>2.1495279563898346E-3</v>
      </c>
      <c r="N141" s="80"/>
      <c r="O141" s="61">
        <v>964904</v>
      </c>
      <c r="P141" s="63"/>
      <c r="Q141" s="61">
        <v>842893</v>
      </c>
      <c r="R141" s="61">
        <v>798461</v>
      </c>
      <c r="S141" s="61">
        <v>754962</v>
      </c>
      <c r="T141" s="61">
        <v>726907</v>
      </c>
      <c r="U141" s="61">
        <v>798461</v>
      </c>
      <c r="V141" s="61">
        <v>880857</v>
      </c>
      <c r="W141" s="63"/>
    </row>
    <row r="142" spans="1:23" x14ac:dyDescent="0.2">
      <c r="A142" s="68">
        <v>286</v>
      </c>
      <c r="B142" s="63"/>
      <c r="C142" s="78" t="s">
        <v>160</v>
      </c>
      <c r="D142" s="80"/>
      <c r="E142" s="61">
        <v>3241641</v>
      </c>
      <c r="F142" s="80"/>
      <c r="G142" s="91">
        <v>2.6870675645997467E-3</v>
      </c>
      <c r="H142" s="63"/>
      <c r="I142" s="61">
        <v>976524</v>
      </c>
      <c r="J142" s="63"/>
      <c r="K142" s="61">
        <v>3126742</v>
      </c>
      <c r="L142" s="80"/>
      <c r="M142" s="91">
        <v>2.6468542424443239E-3</v>
      </c>
      <c r="N142" s="80"/>
      <c r="O142" s="61">
        <v>1188152</v>
      </c>
      <c r="P142" s="63"/>
      <c r="Q142" s="61">
        <v>1030865</v>
      </c>
      <c r="R142" s="61">
        <v>976524</v>
      </c>
      <c r="S142" s="61">
        <v>923325</v>
      </c>
      <c r="T142" s="61">
        <v>889013</v>
      </c>
      <c r="U142" s="61">
        <v>976524</v>
      </c>
      <c r="V142" s="61">
        <v>1077294</v>
      </c>
      <c r="W142" s="63"/>
    </row>
    <row r="143" spans="1:23" x14ac:dyDescent="0.2">
      <c r="A143" s="68">
        <v>287</v>
      </c>
      <c r="B143" s="63"/>
      <c r="C143" s="78" t="s">
        <v>161</v>
      </c>
      <c r="D143" s="80"/>
      <c r="E143" s="61">
        <v>870545</v>
      </c>
      <c r="F143" s="80"/>
      <c r="G143" s="91">
        <v>7.2161390882719174E-4</v>
      </c>
      <c r="H143" s="63"/>
      <c r="I143" s="61">
        <v>262247</v>
      </c>
      <c r="J143" s="63"/>
      <c r="K143" s="61">
        <v>803775</v>
      </c>
      <c r="L143" s="80"/>
      <c r="M143" s="91">
        <v>6.8041279668123761E-4</v>
      </c>
      <c r="N143" s="80"/>
      <c r="O143" s="61">
        <v>305432</v>
      </c>
      <c r="P143" s="63"/>
      <c r="Q143" s="61">
        <v>276840</v>
      </c>
      <c r="R143" s="61">
        <v>262247</v>
      </c>
      <c r="S143" s="61">
        <v>247960</v>
      </c>
      <c r="T143" s="61">
        <v>238746</v>
      </c>
      <c r="U143" s="61">
        <v>262247</v>
      </c>
      <c r="V143" s="61">
        <v>289309</v>
      </c>
      <c r="W143" s="63"/>
    </row>
    <row r="144" spans="1:23" x14ac:dyDescent="0.2">
      <c r="A144" s="68">
        <v>288</v>
      </c>
      <c r="B144" s="63"/>
      <c r="C144" s="78" t="s">
        <v>162</v>
      </c>
      <c r="D144" s="80"/>
      <c r="E144" s="61">
        <v>1317652</v>
      </c>
      <c r="F144" s="80"/>
      <c r="G144" s="91">
        <v>1.0922307407359377E-3</v>
      </c>
      <c r="H144" s="63"/>
      <c r="I144" s="61">
        <v>396933</v>
      </c>
      <c r="J144" s="63"/>
      <c r="K144" s="61">
        <v>1248012</v>
      </c>
      <c r="L144" s="80"/>
      <c r="M144" s="91">
        <v>1.0564689561279521E-3</v>
      </c>
      <c r="N144" s="80"/>
      <c r="O144" s="61">
        <v>474240</v>
      </c>
      <c r="P144" s="63"/>
      <c r="Q144" s="61">
        <v>419021</v>
      </c>
      <c r="R144" s="61">
        <v>396933</v>
      </c>
      <c r="S144" s="61">
        <v>375309</v>
      </c>
      <c r="T144" s="61">
        <v>361362</v>
      </c>
      <c r="U144" s="61">
        <v>396933</v>
      </c>
      <c r="V144" s="61">
        <v>437894</v>
      </c>
      <c r="W144" s="63"/>
    </row>
    <row r="145" spans="1:23" x14ac:dyDescent="0.2">
      <c r="A145" s="68">
        <v>290</v>
      </c>
      <c r="B145" s="63"/>
      <c r="C145" s="78" t="s">
        <v>163</v>
      </c>
      <c r="D145" s="80"/>
      <c r="E145" s="61">
        <v>3776574</v>
      </c>
      <c r="F145" s="80"/>
      <c r="G145" s="91">
        <v>3.1304853007198281E-3</v>
      </c>
      <c r="H145" s="63"/>
      <c r="I145" s="61">
        <v>1137669</v>
      </c>
      <c r="J145" s="63"/>
      <c r="K145" s="61">
        <v>3608173</v>
      </c>
      <c r="L145" s="80"/>
      <c r="M145" s="91">
        <v>3.0543959215448739E-3</v>
      </c>
      <c r="N145" s="80"/>
      <c r="O145" s="61">
        <v>1371095</v>
      </c>
      <c r="P145" s="63"/>
      <c r="Q145" s="61">
        <v>1200977</v>
      </c>
      <c r="R145" s="61">
        <v>1137669</v>
      </c>
      <c r="S145" s="61">
        <v>1075691</v>
      </c>
      <c r="T145" s="61">
        <v>1035717</v>
      </c>
      <c r="U145" s="61">
        <v>1137669</v>
      </c>
      <c r="V145" s="61">
        <v>1255068</v>
      </c>
      <c r="W145" s="63"/>
    </row>
    <row r="146" spans="1:23" x14ac:dyDescent="0.2">
      <c r="A146" s="68">
        <v>291</v>
      </c>
      <c r="B146" s="63"/>
      <c r="C146" s="78" t="s">
        <v>164</v>
      </c>
      <c r="D146" s="80"/>
      <c r="E146" s="61">
        <v>2592271</v>
      </c>
      <c r="F146" s="80"/>
      <c r="G146" s="91">
        <v>2.1487904807326137E-3</v>
      </c>
      <c r="H146" s="63"/>
      <c r="I146" s="61">
        <v>780901</v>
      </c>
      <c r="J146" s="63"/>
      <c r="K146" s="61">
        <v>2426181</v>
      </c>
      <c r="L146" s="80"/>
      <c r="M146" s="91">
        <v>2.053814313041438E-3</v>
      </c>
      <c r="N146" s="80"/>
      <c r="O146" s="61">
        <v>921939</v>
      </c>
      <c r="P146" s="63"/>
      <c r="Q146" s="61">
        <v>824356</v>
      </c>
      <c r="R146" s="61">
        <v>780901</v>
      </c>
      <c r="S146" s="61">
        <v>738359</v>
      </c>
      <c r="T146" s="61">
        <v>710921</v>
      </c>
      <c r="U146" s="61">
        <v>780901</v>
      </c>
      <c r="V146" s="61">
        <v>861485</v>
      </c>
      <c r="W146" s="63"/>
    </row>
    <row r="147" spans="1:23" x14ac:dyDescent="0.2">
      <c r="A147" s="68">
        <v>292</v>
      </c>
      <c r="B147" s="63"/>
      <c r="C147" s="78" t="s">
        <v>165</v>
      </c>
      <c r="D147" s="80"/>
      <c r="E147" s="61">
        <v>2172347</v>
      </c>
      <c r="F147" s="80"/>
      <c r="G147" s="91">
        <v>1.8007062357477482E-3</v>
      </c>
      <c r="H147" s="63"/>
      <c r="I147" s="61">
        <v>654407</v>
      </c>
      <c r="J147" s="63"/>
      <c r="K147" s="61">
        <v>1905320</v>
      </c>
      <c r="L147" s="80"/>
      <c r="M147" s="91">
        <v>1.6128942922742006E-3</v>
      </c>
      <c r="N147" s="80"/>
      <c r="O147" s="61">
        <v>724017</v>
      </c>
      <c r="P147" s="63"/>
      <c r="Q147" s="61">
        <v>690823</v>
      </c>
      <c r="R147" s="61">
        <v>654407</v>
      </c>
      <c r="S147" s="61">
        <v>618756</v>
      </c>
      <c r="T147" s="61">
        <v>595762</v>
      </c>
      <c r="U147" s="61">
        <v>654407</v>
      </c>
      <c r="V147" s="61">
        <v>721937</v>
      </c>
      <c r="W147" s="63"/>
    </row>
    <row r="148" spans="1:23" x14ac:dyDescent="0.2">
      <c r="A148" s="68">
        <v>293</v>
      </c>
      <c r="B148" s="63"/>
      <c r="C148" s="78" t="s">
        <v>166</v>
      </c>
      <c r="D148" s="80"/>
      <c r="E148" s="61">
        <v>3051965</v>
      </c>
      <c r="F148" s="80"/>
      <c r="G148" s="91">
        <v>2.5298409539469872E-3</v>
      </c>
      <c r="H148" s="63"/>
      <c r="I148" s="61">
        <v>919382</v>
      </c>
      <c r="J148" s="63"/>
      <c r="K148" s="61">
        <v>3250528</v>
      </c>
      <c r="L148" s="80"/>
      <c r="M148" s="91">
        <v>2.7516417494580819E-3</v>
      </c>
      <c r="N148" s="80"/>
      <c r="O148" s="61">
        <v>1235190</v>
      </c>
      <c r="P148" s="63"/>
      <c r="Q148" s="61">
        <v>970543</v>
      </c>
      <c r="R148" s="61">
        <v>919382</v>
      </c>
      <c r="S148" s="61">
        <v>869296</v>
      </c>
      <c r="T148" s="61">
        <v>836992</v>
      </c>
      <c r="U148" s="61">
        <v>919382</v>
      </c>
      <c r="V148" s="61">
        <v>1014256</v>
      </c>
      <c r="W148" s="63"/>
    </row>
    <row r="149" spans="1:23" x14ac:dyDescent="0.2">
      <c r="A149" s="68">
        <v>294</v>
      </c>
      <c r="B149" s="63"/>
      <c r="C149" s="78" t="s">
        <v>167</v>
      </c>
      <c r="D149" s="80"/>
      <c r="E149" s="61">
        <v>2170490</v>
      </c>
      <c r="F149" s="80"/>
      <c r="G149" s="91">
        <v>1.7991669275802299E-3</v>
      </c>
      <c r="H149" s="63"/>
      <c r="I149" s="61">
        <v>653842</v>
      </c>
      <c r="J149" s="63"/>
      <c r="K149" s="61">
        <v>1977939</v>
      </c>
      <c r="L149" s="80"/>
      <c r="M149" s="91">
        <v>1.6743678350967504E-3</v>
      </c>
      <c r="N149" s="80"/>
      <c r="O149" s="61">
        <v>751610</v>
      </c>
      <c r="P149" s="63"/>
      <c r="Q149" s="61">
        <v>690226</v>
      </c>
      <c r="R149" s="61">
        <v>653842</v>
      </c>
      <c r="S149" s="61">
        <v>618222</v>
      </c>
      <c r="T149" s="61">
        <v>595248</v>
      </c>
      <c r="U149" s="61">
        <v>653842</v>
      </c>
      <c r="V149" s="61">
        <v>721314</v>
      </c>
      <c r="W149" s="63"/>
    </row>
    <row r="150" spans="1:23" x14ac:dyDescent="0.2">
      <c r="A150" s="68">
        <v>295</v>
      </c>
      <c r="B150" s="63"/>
      <c r="C150" s="78" t="s">
        <v>168</v>
      </c>
      <c r="D150" s="80"/>
      <c r="E150" s="61">
        <v>9446587</v>
      </c>
      <c r="F150" s="80"/>
      <c r="G150" s="91">
        <v>7.8304838579810743E-3</v>
      </c>
      <c r="H150" s="63"/>
      <c r="I150" s="61">
        <v>2845724</v>
      </c>
      <c r="J150" s="63"/>
      <c r="K150" s="61">
        <v>9433329</v>
      </c>
      <c r="L150" s="80"/>
      <c r="M150" s="91">
        <v>7.9855155570952348E-3</v>
      </c>
      <c r="N150" s="80"/>
      <c r="O150" s="61">
        <v>3584638</v>
      </c>
      <c r="P150" s="63"/>
      <c r="Q150" s="61">
        <v>3004080</v>
      </c>
      <c r="R150" s="61">
        <v>2845724</v>
      </c>
      <c r="S150" s="61">
        <v>2690695</v>
      </c>
      <c r="T150" s="61">
        <v>2590705</v>
      </c>
      <c r="U150" s="61">
        <v>2845724</v>
      </c>
      <c r="V150" s="61">
        <v>3139383</v>
      </c>
      <c r="W150" s="63"/>
    </row>
    <row r="151" spans="1:23" x14ac:dyDescent="0.2">
      <c r="A151" s="68">
        <v>296</v>
      </c>
      <c r="B151" s="63"/>
      <c r="C151" s="78" t="s">
        <v>169</v>
      </c>
      <c r="D151" s="80"/>
      <c r="E151" s="61">
        <v>1556177</v>
      </c>
      <c r="F151" s="80"/>
      <c r="G151" s="91">
        <v>1.2899493625222966E-3</v>
      </c>
      <c r="H151" s="63"/>
      <c r="I151" s="61">
        <v>468788</v>
      </c>
      <c r="J151" s="63"/>
      <c r="K151" s="61">
        <v>1500972</v>
      </c>
      <c r="L151" s="80"/>
      <c r="M151" s="91">
        <v>1.2706050278501204E-3</v>
      </c>
      <c r="N151" s="80"/>
      <c r="O151" s="61">
        <v>570365</v>
      </c>
      <c r="P151" s="63"/>
      <c r="Q151" s="61">
        <v>494875</v>
      </c>
      <c r="R151" s="61">
        <v>468788</v>
      </c>
      <c r="S151" s="61">
        <v>443249</v>
      </c>
      <c r="T151" s="61">
        <v>426778</v>
      </c>
      <c r="U151" s="61">
        <v>468788</v>
      </c>
      <c r="V151" s="61">
        <v>517164</v>
      </c>
      <c r="W151" s="63"/>
    </row>
    <row r="152" spans="1:23" x14ac:dyDescent="0.2">
      <c r="A152" s="68">
        <v>297</v>
      </c>
      <c r="B152" s="63"/>
      <c r="C152" s="78" t="s">
        <v>170</v>
      </c>
      <c r="D152" s="80"/>
      <c r="E152" s="61">
        <v>3070758</v>
      </c>
      <c r="F152" s="80"/>
      <c r="G152" s="91">
        <v>2.5454188852297925E-3</v>
      </c>
      <c r="H152" s="63"/>
      <c r="I152" s="61">
        <v>925048</v>
      </c>
      <c r="J152" s="63"/>
      <c r="K152" s="61">
        <v>2928467</v>
      </c>
      <c r="L152" s="80"/>
      <c r="M152" s="91">
        <v>2.4790101974541557E-3</v>
      </c>
      <c r="N152" s="80"/>
      <c r="O152" s="61">
        <v>1112810</v>
      </c>
      <c r="P152" s="63"/>
      <c r="Q152" s="61">
        <v>976524</v>
      </c>
      <c r="R152" s="61">
        <v>925048</v>
      </c>
      <c r="S152" s="61">
        <v>874653</v>
      </c>
      <c r="T152" s="61">
        <v>842150</v>
      </c>
      <c r="U152" s="61">
        <v>925048</v>
      </c>
      <c r="V152" s="61">
        <v>1020506</v>
      </c>
      <c r="W152" s="63"/>
    </row>
    <row r="153" spans="1:23" x14ac:dyDescent="0.2">
      <c r="A153" s="68">
        <v>298</v>
      </c>
      <c r="B153" s="63"/>
      <c r="C153" s="78" t="s">
        <v>171</v>
      </c>
      <c r="D153" s="80"/>
      <c r="E153" s="61">
        <v>3084584</v>
      </c>
      <c r="F153" s="80"/>
      <c r="G153" s="91">
        <v>2.5568795609024397E-3</v>
      </c>
      <c r="H153" s="63"/>
      <c r="I153" s="61">
        <v>929211</v>
      </c>
      <c r="J153" s="63"/>
      <c r="K153" s="61">
        <v>3069092</v>
      </c>
      <c r="L153" s="80"/>
      <c r="M153" s="91">
        <v>2.598052279545909E-3</v>
      </c>
      <c r="N153" s="80"/>
      <c r="O153" s="61">
        <v>1166246</v>
      </c>
      <c r="P153" s="63"/>
      <c r="Q153" s="61">
        <v>980919</v>
      </c>
      <c r="R153" s="61">
        <v>929211</v>
      </c>
      <c r="S153" s="61">
        <v>878589</v>
      </c>
      <c r="T153" s="61">
        <v>845940</v>
      </c>
      <c r="U153" s="61">
        <v>929211</v>
      </c>
      <c r="V153" s="61">
        <v>1025099</v>
      </c>
      <c r="W153" s="63"/>
    </row>
    <row r="154" spans="1:23" x14ac:dyDescent="0.2">
      <c r="A154" s="68">
        <v>299</v>
      </c>
      <c r="B154" s="63"/>
      <c r="C154" s="78" t="s">
        <v>172</v>
      </c>
      <c r="D154" s="80"/>
      <c r="E154" s="61">
        <v>1907513</v>
      </c>
      <c r="F154" s="80"/>
      <c r="G154" s="91">
        <v>1.5811795048718709E-3</v>
      </c>
      <c r="H154" s="63"/>
      <c r="I154" s="61">
        <v>574627</v>
      </c>
      <c r="J154" s="63"/>
      <c r="K154" s="61">
        <v>1812555</v>
      </c>
      <c r="L154" s="80"/>
      <c r="M154" s="91">
        <v>1.5343667278635944E-3</v>
      </c>
      <c r="N154" s="80"/>
      <c r="O154" s="61">
        <v>688767</v>
      </c>
      <c r="P154" s="63"/>
      <c r="Q154" s="61">
        <v>606603</v>
      </c>
      <c r="R154" s="61">
        <v>574627</v>
      </c>
      <c r="S154" s="61">
        <v>543322</v>
      </c>
      <c r="T154" s="61">
        <v>523132</v>
      </c>
      <c r="U154" s="61">
        <v>574627</v>
      </c>
      <c r="V154" s="61">
        <v>633924</v>
      </c>
      <c r="W154" s="63"/>
    </row>
    <row r="155" spans="1:23" x14ac:dyDescent="0.2">
      <c r="A155" s="68">
        <v>301</v>
      </c>
      <c r="B155" s="63"/>
      <c r="C155" s="78" t="s">
        <v>173</v>
      </c>
      <c r="D155" s="80"/>
      <c r="E155" s="61">
        <v>6001340</v>
      </c>
      <c r="F155" s="80"/>
      <c r="G155" s="91">
        <v>4.9746427991671635E-3</v>
      </c>
      <c r="H155" s="63"/>
      <c r="I155" s="61">
        <v>1807861</v>
      </c>
      <c r="J155" s="63"/>
      <c r="K155" s="61">
        <v>5902627</v>
      </c>
      <c r="L155" s="80"/>
      <c r="M155" s="91">
        <v>4.9967005005582205E-3</v>
      </c>
      <c r="N155" s="80"/>
      <c r="O155" s="61">
        <v>2242977</v>
      </c>
      <c r="P155" s="63"/>
      <c r="Q155" s="61">
        <v>1908463</v>
      </c>
      <c r="R155" s="61">
        <v>1807861</v>
      </c>
      <c r="S155" s="61">
        <v>1709372</v>
      </c>
      <c r="T155" s="61">
        <v>1645850</v>
      </c>
      <c r="U155" s="61">
        <v>1807861</v>
      </c>
      <c r="V155" s="61">
        <v>1994420</v>
      </c>
      <c r="W155" s="63"/>
    </row>
    <row r="156" spans="1:23" x14ac:dyDescent="0.2">
      <c r="A156" s="68">
        <v>305</v>
      </c>
      <c r="B156" s="63"/>
      <c r="C156" s="78" t="s">
        <v>174</v>
      </c>
      <c r="D156" s="80"/>
      <c r="E156" s="61">
        <v>0</v>
      </c>
      <c r="F156" s="80"/>
      <c r="G156" s="91">
        <v>0</v>
      </c>
      <c r="H156" s="63"/>
      <c r="I156" s="61">
        <v>0</v>
      </c>
      <c r="J156" s="63"/>
      <c r="K156" s="61">
        <v>0</v>
      </c>
      <c r="L156" s="80"/>
      <c r="M156" s="91">
        <v>0</v>
      </c>
      <c r="N156" s="80"/>
      <c r="O156" s="61">
        <v>0</v>
      </c>
      <c r="P156" s="63"/>
      <c r="Q156" s="61">
        <v>0</v>
      </c>
      <c r="R156" s="61">
        <v>0</v>
      </c>
      <c r="S156" s="61">
        <v>0</v>
      </c>
      <c r="T156" s="61">
        <v>0</v>
      </c>
      <c r="U156" s="61">
        <v>0</v>
      </c>
      <c r="V156" s="61">
        <v>0</v>
      </c>
      <c r="W156" s="63"/>
    </row>
    <row r="157" spans="1:23" x14ac:dyDescent="0.2">
      <c r="A157" s="68">
        <v>310</v>
      </c>
      <c r="B157" s="63"/>
      <c r="C157" s="78" t="s">
        <v>175</v>
      </c>
      <c r="D157" s="80"/>
      <c r="E157" s="61">
        <v>1963812</v>
      </c>
      <c r="F157" s="80"/>
      <c r="G157" s="91">
        <v>1.6278469849597035E-3</v>
      </c>
      <c r="H157" s="63"/>
      <c r="I157" s="61">
        <v>591583</v>
      </c>
      <c r="J157" s="63"/>
      <c r="K157" s="61">
        <v>1752695</v>
      </c>
      <c r="L157" s="80"/>
      <c r="M157" s="91">
        <v>1.4836939525106178E-3</v>
      </c>
      <c r="N157" s="80"/>
      <c r="O157" s="61">
        <v>666017</v>
      </c>
      <c r="P157" s="63"/>
      <c r="Q157" s="61">
        <v>624503</v>
      </c>
      <c r="R157" s="61">
        <v>591583</v>
      </c>
      <c r="S157" s="61">
        <v>559355</v>
      </c>
      <c r="T157" s="61">
        <v>538568</v>
      </c>
      <c r="U157" s="61">
        <v>591583</v>
      </c>
      <c r="V157" s="61">
        <v>652630</v>
      </c>
      <c r="W157" s="63"/>
    </row>
    <row r="158" spans="1:23" x14ac:dyDescent="0.2">
      <c r="A158" s="68">
        <v>311</v>
      </c>
      <c r="B158" s="63"/>
      <c r="C158" s="78" t="s">
        <v>176</v>
      </c>
      <c r="D158" s="80"/>
      <c r="E158" s="61">
        <v>0</v>
      </c>
      <c r="F158" s="80"/>
      <c r="G158" s="91">
        <v>0</v>
      </c>
      <c r="H158" s="63"/>
      <c r="I158" s="61">
        <v>0</v>
      </c>
      <c r="J158" s="63"/>
      <c r="K158" s="61">
        <v>0</v>
      </c>
      <c r="L158" s="80"/>
      <c r="M158" s="91">
        <v>0</v>
      </c>
      <c r="N158" s="80"/>
      <c r="O158" s="61">
        <v>0</v>
      </c>
      <c r="P158" s="63"/>
      <c r="Q158" s="61">
        <v>0</v>
      </c>
      <c r="R158" s="61">
        <v>0</v>
      </c>
      <c r="S158" s="61">
        <v>0</v>
      </c>
      <c r="T158" s="61">
        <v>0</v>
      </c>
      <c r="U158" s="61">
        <v>0</v>
      </c>
      <c r="V158" s="61">
        <v>0</v>
      </c>
      <c r="W158" s="63"/>
    </row>
    <row r="159" spans="1:23" x14ac:dyDescent="0.2">
      <c r="A159" s="68">
        <v>319</v>
      </c>
      <c r="B159" s="63"/>
      <c r="C159" s="78" t="s">
        <v>177</v>
      </c>
      <c r="D159" s="80"/>
      <c r="E159" s="61">
        <v>0</v>
      </c>
      <c r="F159" s="80"/>
      <c r="G159" s="91">
        <v>0</v>
      </c>
      <c r="H159" s="63"/>
      <c r="I159" s="61">
        <v>0</v>
      </c>
      <c r="J159" s="63"/>
      <c r="K159" s="61">
        <v>0</v>
      </c>
      <c r="L159" s="80"/>
      <c r="M159" s="91">
        <v>0</v>
      </c>
      <c r="N159" s="80"/>
      <c r="O159" s="61">
        <v>0</v>
      </c>
      <c r="P159" s="63"/>
      <c r="Q159" s="61">
        <v>0</v>
      </c>
      <c r="R159" s="61">
        <v>0</v>
      </c>
      <c r="S159" s="61">
        <v>0</v>
      </c>
      <c r="T159" s="61">
        <v>0</v>
      </c>
      <c r="U159" s="61">
        <v>0</v>
      </c>
      <c r="V159" s="61">
        <v>0</v>
      </c>
      <c r="W159" s="63"/>
    </row>
    <row r="160" spans="1:23" x14ac:dyDescent="0.2">
      <c r="A160" s="68">
        <v>320</v>
      </c>
      <c r="B160" s="63"/>
      <c r="C160" s="78" t="s">
        <v>178</v>
      </c>
      <c r="D160" s="80"/>
      <c r="E160" s="61">
        <v>1043817</v>
      </c>
      <c r="F160" s="80"/>
      <c r="G160" s="91">
        <v>8.6524288287253702E-4</v>
      </c>
      <c r="H160" s="63"/>
      <c r="I160" s="61">
        <v>314443</v>
      </c>
      <c r="J160" s="63"/>
      <c r="K160" s="61">
        <v>993728</v>
      </c>
      <c r="L160" s="80"/>
      <c r="M160" s="91">
        <v>8.4121208997599186E-4</v>
      </c>
      <c r="N160" s="80"/>
      <c r="O160" s="61">
        <v>377614</v>
      </c>
      <c r="P160" s="63"/>
      <c r="Q160" s="61">
        <v>331941</v>
      </c>
      <c r="R160" s="61">
        <v>314443</v>
      </c>
      <c r="S160" s="61">
        <v>297313</v>
      </c>
      <c r="T160" s="61">
        <v>286264</v>
      </c>
      <c r="U160" s="61">
        <v>314443</v>
      </c>
      <c r="V160" s="61">
        <v>346891</v>
      </c>
      <c r="W160" s="63"/>
    </row>
    <row r="161" spans="1:23" x14ac:dyDescent="0.2">
      <c r="A161" s="68">
        <v>325</v>
      </c>
      <c r="B161" s="63"/>
      <c r="C161" s="78" t="s">
        <v>179</v>
      </c>
      <c r="D161" s="80"/>
      <c r="E161" s="61">
        <v>0</v>
      </c>
      <c r="F161" s="80"/>
      <c r="G161" s="91">
        <v>0</v>
      </c>
      <c r="H161" s="63"/>
      <c r="I161" s="61">
        <v>0</v>
      </c>
      <c r="J161" s="63"/>
      <c r="K161" s="61">
        <v>0</v>
      </c>
      <c r="L161" s="80"/>
      <c r="M161" s="91">
        <v>0</v>
      </c>
      <c r="N161" s="80"/>
      <c r="O161" s="61">
        <v>0</v>
      </c>
      <c r="P161" s="63"/>
      <c r="Q161" s="61">
        <v>0</v>
      </c>
      <c r="R161" s="61">
        <v>0</v>
      </c>
      <c r="S161" s="61">
        <v>0</v>
      </c>
      <c r="T161" s="61">
        <v>0</v>
      </c>
      <c r="U161" s="61">
        <v>0</v>
      </c>
      <c r="V161" s="61">
        <v>0</v>
      </c>
      <c r="W161" s="63"/>
    </row>
    <row r="162" spans="1:23" x14ac:dyDescent="0.2">
      <c r="A162" s="68">
        <v>326</v>
      </c>
      <c r="B162" s="63"/>
      <c r="C162" s="78" t="s">
        <v>180</v>
      </c>
      <c r="D162" s="80"/>
      <c r="E162" s="61">
        <v>0</v>
      </c>
      <c r="F162" s="80"/>
      <c r="G162" s="91">
        <v>0</v>
      </c>
      <c r="H162" s="63"/>
      <c r="I162" s="61">
        <v>0</v>
      </c>
      <c r="J162" s="63"/>
      <c r="K162" s="61">
        <v>0</v>
      </c>
      <c r="L162" s="80"/>
      <c r="M162" s="91">
        <v>0</v>
      </c>
      <c r="N162" s="80"/>
      <c r="O162" s="61">
        <v>0</v>
      </c>
      <c r="P162" s="63"/>
      <c r="Q162" s="61">
        <v>0</v>
      </c>
      <c r="R162" s="61">
        <v>0</v>
      </c>
      <c r="S162" s="61">
        <v>0</v>
      </c>
      <c r="T162" s="61">
        <v>0</v>
      </c>
      <c r="U162" s="61">
        <v>0</v>
      </c>
      <c r="V162" s="61">
        <v>0</v>
      </c>
      <c r="W162" s="63"/>
    </row>
    <row r="163" spans="1:23" x14ac:dyDescent="0.2">
      <c r="A163" s="68">
        <v>330</v>
      </c>
      <c r="B163" s="63"/>
      <c r="C163" s="78" t="s">
        <v>181</v>
      </c>
      <c r="D163" s="80"/>
      <c r="E163" s="61">
        <v>15365</v>
      </c>
      <c r="F163" s="80"/>
      <c r="G163" s="91">
        <v>1.2736386641850565E-5</v>
      </c>
      <c r="H163" s="63"/>
      <c r="I163" s="61">
        <v>4629</v>
      </c>
      <c r="J163" s="63"/>
      <c r="K163" s="61">
        <v>14810</v>
      </c>
      <c r="L163" s="80"/>
      <c r="M163" s="91">
        <v>1.2536983009983055E-5</v>
      </c>
      <c r="N163" s="80"/>
      <c r="O163" s="61">
        <v>5627</v>
      </c>
      <c r="P163" s="63"/>
      <c r="Q163" s="61">
        <v>4887</v>
      </c>
      <c r="R163" s="61">
        <v>4629</v>
      </c>
      <c r="S163" s="61">
        <v>4377</v>
      </c>
      <c r="T163" s="61">
        <v>4214</v>
      </c>
      <c r="U163" s="61">
        <v>4629</v>
      </c>
      <c r="V163" s="61">
        <v>5107</v>
      </c>
      <c r="W163" s="63"/>
    </row>
    <row r="164" spans="1:23" x14ac:dyDescent="0.2">
      <c r="A164" s="68">
        <v>350</v>
      </c>
      <c r="B164" s="63"/>
      <c r="C164" s="78" t="s">
        <v>182</v>
      </c>
      <c r="D164" s="80"/>
      <c r="E164" s="61">
        <v>523886</v>
      </c>
      <c r="F164" s="80"/>
      <c r="G164" s="91">
        <v>4.3426063470566385E-4</v>
      </c>
      <c r="H164" s="63"/>
      <c r="I164" s="61">
        <v>157816</v>
      </c>
      <c r="J164" s="63"/>
      <c r="K164" s="61">
        <v>417100</v>
      </c>
      <c r="L164" s="80"/>
      <c r="M164" s="91">
        <v>3.5308410624334451E-4</v>
      </c>
      <c r="N164" s="80"/>
      <c r="O164" s="61">
        <v>158496</v>
      </c>
      <c r="P164" s="63"/>
      <c r="Q164" s="61">
        <v>166598</v>
      </c>
      <c r="R164" s="61">
        <v>157816</v>
      </c>
      <c r="S164" s="61">
        <v>149218</v>
      </c>
      <c r="T164" s="61">
        <v>143673</v>
      </c>
      <c r="U164" s="61">
        <v>157816</v>
      </c>
      <c r="V164" s="61">
        <v>174102</v>
      </c>
      <c r="W164" s="63"/>
    </row>
    <row r="165" spans="1:23" x14ac:dyDescent="0.2">
      <c r="A165" s="68">
        <v>360</v>
      </c>
      <c r="B165" s="63"/>
      <c r="C165" s="78" t="s">
        <v>183</v>
      </c>
      <c r="D165" s="80"/>
      <c r="E165" s="61">
        <v>287841</v>
      </c>
      <c r="F165" s="80"/>
      <c r="G165" s="91">
        <v>2.3859773949735818E-4</v>
      </c>
      <c r="H165" s="63"/>
      <c r="I165" s="61">
        <v>86708</v>
      </c>
      <c r="J165" s="63"/>
      <c r="K165" s="61">
        <v>270945</v>
      </c>
      <c r="L165" s="80"/>
      <c r="M165" s="91">
        <v>2.2936076040782298E-4</v>
      </c>
      <c r="N165" s="80"/>
      <c r="O165" s="61">
        <v>102956</v>
      </c>
      <c r="P165" s="63"/>
      <c r="Q165" s="61">
        <v>91533</v>
      </c>
      <c r="R165" s="61">
        <v>86708</v>
      </c>
      <c r="S165" s="61">
        <v>81984</v>
      </c>
      <c r="T165" s="61">
        <v>78938</v>
      </c>
      <c r="U165" s="61">
        <v>86708</v>
      </c>
      <c r="V165" s="61">
        <v>95656</v>
      </c>
      <c r="W165" s="63"/>
    </row>
    <row r="166" spans="1:23" x14ac:dyDescent="0.2">
      <c r="A166" s="68">
        <v>400</v>
      </c>
      <c r="B166" s="63"/>
      <c r="C166" s="78" t="s">
        <v>184</v>
      </c>
      <c r="D166" s="80"/>
      <c r="E166" s="61">
        <v>9386</v>
      </c>
      <c r="F166" s="80"/>
      <c r="G166" s="91">
        <v>7.7802619603260272E-6</v>
      </c>
      <c r="H166" s="63"/>
      <c r="I166" s="61">
        <v>2827</v>
      </c>
      <c r="J166" s="63"/>
      <c r="K166" s="61">
        <v>0</v>
      </c>
      <c r="L166" s="80"/>
      <c r="M166" s="91">
        <v>0</v>
      </c>
      <c r="N166" s="80"/>
      <c r="O166" s="61">
        <v>0</v>
      </c>
      <c r="P166" s="63"/>
      <c r="Q166" s="61">
        <v>2984</v>
      </c>
      <c r="R166" s="61">
        <v>2827</v>
      </c>
      <c r="S166" s="61">
        <v>2673</v>
      </c>
      <c r="T166" s="61">
        <v>2574</v>
      </c>
      <c r="U166" s="61">
        <v>2827</v>
      </c>
      <c r="V166" s="61">
        <v>3119</v>
      </c>
      <c r="W166" s="63"/>
    </row>
    <row r="167" spans="1:23" x14ac:dyDescent="0.2">
      <c r="A167" s="68">
        <v>402</v>
      </c>
      <c r="B167" s="63"/>
      <c r="C167" s="78" t="s">
        <v>185</v>
      </c>
      <c r="D167" s="80"/>
      <c r="E167" s="61">
        <v>2089682</v>
      </c>
      <c r="F167" s="80"/>
      <c r="G167" s="91">
        <v>1.7321833980159826E-3</v>
      </c>
      <c r="H167" s="63"/>
      <c r="I167" s="61">
        <v>629503</v>
      </c>
      <c r="J167" s="63"/>
      <c r="K167" s="61">
        <v>2113163</v>
      </c>
      <c r="L167" s="80"/>
      <c r="M167" s="91">
        <v>1.7888378547147076E-3</v>
      </c>
      <c r="N167" s="80"/>
      <c r="O167" s="61">
        <v>802994</v>
      </c>
      <c r="P167" s="63"/>
      <c r="Q167" s="61">
        <v>664533</v>
      </c>
      <c r="R167" s="61">
        <v>629503</v>
      </c>
      <c r="S167" s="61">
        <v>595209</v>
      </c>
      <c r="T167" s="61">
        <v>573090</v>
      </c>
      <c r="U167" s="61">
        <v>629503</v>
      </c>
      <c r="V167" s="61">
        <v>694463</v>
      </c>
      <c r="W167" s="63"/>
    </row>
    <row r="168" spans="1:23" x14ac:dyDescent="0.2">
      <c r="A168" s="68">
        <v>403</v>
      </c>
      <c r="B168" s="63"/>
      <c r="C168" s="78" t="s">
        <v>186</v>
      </c>
      <c r="D168" s="80"/>
      <c r="E168" s="61">
        <v>6237370</v>
      </c>
      <c r="F168" s="80"/>
      <c r="G168" s="91">
        <v>5.1702932605453599E-3</v>
      </c>
      <c r="H168" s="63"/>
      <c r="I168" s="61">
        <v>1878966</v>
      </c>
      <c r="J168" s="63"/>
      <c r="K168" s="61">
        <v>6027201</v>
      </c>
      <c r="L168" s="80"/>
      <c r="M168" s="91">
        <v>5.1021550664924293E-3</v>
      </c>
      <c r="N168" s="80"/>
      <c r="O168" s="61">
        <v>2290318</v>
      </c>
      <c r="P168" s="63"/>
      <c r="Q168" s="61">
        <v>1983525</v>
      </c>
      <c r="R168" s="61">
        <v>1878966</v>
      </c>
      <c r="S168" s="61">
        <v>1776604</v>
      </c>
      <c r="T168" s="61">
        <v>1710583</v>
      </c>
      <c r="U168" s="61">
        <v>1878966</v>
      </c>
      <c r="V168" s="61">
        <v>2072862</v>
      </c>
      <c r="W168" s="63"/>
    </row>
    <row r="169" spans="1:23" x14ac:dyDescent="0.2">
      <c r="A169" s="68">
        <v>405</v>
      </c>
      <c r="B169" s="63"/>
      <c r="C169" s="78" t="s">
        <v>187</v>
      </c>
      <c r="D169" s="80"/>
      <c r="E169" s="61">
        <v>60418</v>
      </c>
      <c r="F169" s="80"/>
      <c r="G169" s="91">
        <v>5.0081809835816954E-5</v>
      </c>
      <c r="H169" s="63"/>
      <c r="I169" s="61">
        <v>18201</v>
      </c>
      <c r="J169" s="63"/>
      <c r="K169" s="61">
        <v>58240</v>
      </c>
      <c r="L169" s="80"/>
      <c r="M169" s="91">
        <v>4.9301410567279746E-5</v>
      </c>
      <c r="N169" s="80"/>
      <c r="O169" s="61">
        <v>22134</v>
      </c>
      <c r="P169" s="63"/>
      <c r="Q169" s="61">
        <v>19214</v>
      </c>
      <c r="R169" s="61">
        <v>18201</v>
      </c>
      <c r="S169" s="61">
        <v>17209</v>
      </c>
      <c r="T169" s="61">
        <v>16570</v>
      </c>
      <c r="U169" s="61">
        <v>18201</v>
      </c>
      <c r="V169" s="61">
        <v>20079</v>
      </c>
      <c r="W169" s="63"/>
    </row>
    <row r="170" spans="1:23" x14ac:dyDescent="0.2">
      <c r="A170" s="68">
        <v>407</v>
      </c>
      <c r="B170" s="63"/>
      <c r="C170" s="78" t="s">
        <v>188</v>
      </c>
      <c r="D170" s="80"/>
      <c r="E170" s="61">
        <v>0</v>
      </c>
      <c r="F170" s="80"/>
      <c r="G170" s="91">
        <v>0</v>
      </c>
      <c r="H170" s="63"/>
      <c r="I170" s="61">
        <v>-2</v>
      </c>
      <c r="J170" s="63"/>
      <c r="K170" s="61">
        <v>0</v>
      </c>
      <c r="L170" s="80"/>
      <c r="M170" s="91">
        <v>0</v>
      </c>
      <c r="N170" s="80"/>
      <c r="O170" s="61">
        <v>-1</v>
      </c>
      <c r="P170" s="63"/>
      <c r="Q170" s="61">
        <v>-2</v>
      </c>
      <c r="R170" s="61">
        <v>-2</v>
      </c>
      <c r="S170" s="61">
        <v>-2</v>
      </c>
      <c r="T170" s="61">
        <v>-2</v>
      </c>
      <c r="U170" s="61">
        <v>-2</v>
      </c>
      <c r="V170" s="61">
        <v>-2</v>
      </c>
      <c r="W170" s="63"/>
    </row>
    <row r="171" spans="1:23" x14ac:dyDescent="0.2">
      <c r="A171" s="68">
        <v>408</v>
      </c>
      <c r="B171" s="63"/>
      <c r="C171" s="78" t="s">
        <v>189</v>
      </c>
      <c r="D171" s="80"/>
      <c r="E171" s="61">
        <v>0</v>
      </c>
      <c r="F171" s="80"/>
      <c r="G171" s="91">
        <v>0</v>
      </c>
      <c r="H171" s="63"/>
      <c r="I171" s="61">
        <v>0</v>
      </c>
      <c r="J171" s="63"/>
      <c r="K171" s="61">
        <v>0</v>
      </c>
      <c r="L171" s="80"/>
      <c r="M171" s="91">
        <v>0</v>
      </c>
      <c r="N171" s="80"/>
      <c r="O171" s="61">
        <v>0</v>
      </c>
      <c r="P171" s="63"/>
      <c r="Q171" s="61">
        <v>0</v>
      </c>
      <c r="R171" s="61">
        <v>0</v>
      </c>
      <c r="S171" s="61">
        <v>0</v>
      </c>
      <c r="T171" s="61">
        <v>0</v>
      </c>
      <c r="U171" s="61">
        <v>0</v>
      </c>
      <c r="V171" s="61">
        <v>0</v>
      </c>
      <c r="W171" s="63"/>
    </row>
    <row r="172" spans="1:23" x14ac:dyDescent="0.2">
      <c r="A172" s="68">
        <v>409</v>
      </c>
      <c r="B172" s="63"/>
      <c r="C172" s="78" t="s">
        <v>190</v>
      </c>
      <c r="D172" s="80"/>
      <c r="E172" s="61">
        <v>2500178</v>
      </c>
      <c r="F172" s="80"/>
      <c r="G172" s="91">
        <v>2.0724525663162164E-3</v>
      </c>
      <c r="H172" s="63"/>
      <c r="I172" s="61">
        <v>753163</v>
      </c>
      <c r="J172" s="63"/>
      <c r="K172" s="61">
        <v>2470256</v>
      </c>
      <c r="L172" s="80"/>
      <c r="M172" s="91">
        <v>2.0911247469485956E-3</v>
      </c>
      <c r="N172" s="80"/>
      <c r="O172" s="61">
        <v>938689</v>
      </c>
      <c r="P172" s="63"/>
      <c r="Q172" s="61">
        <v>795074</v>
      </c>
      <c r="R172" s="61">
        <v>753163</v>
      </c>
      <c r="S172" s="61">
        <v>712132</v>
      </c>
      <c r="T172" s="61">
        <v>685668</v>
      </c>
      <c r="U172" s="61">
        <v>753163</v>
      </c>
      <c r="V172" s="61">
        <v>830884</v>
      </c>
      <c r="W172" s="63"/>
    </row>
    <row r="173" spans="1:23" x14ac:dyDescent="0.2">
      <c r="A173" s="68">
        <v>411</v>
      </c>
      <c r="B173" s="63"/>
      <c r="C173" s="78" t="s">
        <v>191</v>
      </c>
      <c r="D173" s="80"/>
      <c r="E173" s="61">
        <v>3464032</v>
      </c>
      <c r="F173" s="80"/>
      <c r="G173" s="91">
        <v>2.8714123587206572E-3</v>
      </c>
      <c r="H173" s="63"/>
      <c r="I173" s="61">
        <v>1043517</v>
      </c>
      <c r="J173" s="63"/>
      <c r="K173" s="61">
        <v>3367716</v>
      </c>
      <c r="L173" s="80"/>
      <c r="M173" s="91">
        <v>2.8508439077952795E-3</v>
      </c>
      <c r="N173" s="80"/>
      <c r="O173" s="61">
        <v>1279721</v>
      </c>
      <c r="P173" s="63"/>
      <c r="Q173" s="61">
        <v>1101586</v>
      </c>
      <c r="R173" s="61">
        <v>1043517</v>
      </c>
      <c r="S173" s="61">
        <v>986668</v>
      </c>
      <c r="T173" s="61">
        <v>950002</v>
      </c>
      <c r="U173" s="61">
        <v>1043517</v>
      </c>
      <c r="V173" s="61">
        <v>1151201</v>
      </c>
      <c r="W173" s="63"/>
    </row>
    <row r="174" spans="1:23" x14ac:dyDescent="0.2">
      <c r="A174" s="68">
        <v>413</v>
      </c>
      <c r="B174" s="63"/>
      <c r="C174" s="78" t="s">
        <v>192</v>
      </c>
      <c r="D174" s="80"/>
      <c r="E174" s="61">
        <v>110555</v>
      </c>
      <c r="F174" s="80"/>
      <c r="G174" s="91">
        <v>9.1641472514792659E-5</v>
      </c>
      <c r="H174" s="63"/>
      <c r="I174" s="61">
        <v>33306</v>
      </c>
      <c r="J174" s="63"/>
      <c r="K174" s="61">
        <v>129285</v>
      </c>
      <c r="L174" s="80"/>
      <c r="M174" s="91">
        <v>1.0944252859187435E-4</v>
      </c>
      <c r="N174" s="80"/>
      <c r="O174" s="61">
        <v>49128</v>
      </c>
      <c r="P174" s="63"/>
      <c r="Q174" s="61">
        <v>35159</v>
      </c>
      <c r="R174" s="61">
        <v>33306</v>
      </c>
      <c r="S174" s="61">
        <v>31492</v>
      </c>
      <c r="T174" s="61">
        <v>30321</v>
      </c>
      <c r="U174" s="61">
        <v>33306</v>
      </c>
      <c r="V174" s="61">
        <v>36743</v>
      </c>
      <c r="W174" s="63"/>
    </row>
    <row r="175" spans="1:23" x14ac:dyDescent="0.2">
      <c r="A175" s="68">
        <v>417</v>
      </c>
      <c r="B175" s="63"/>
      <c r="C175" s="78" t="s">
        <v>193</v>
      </c>
      <c r="D175" s="80"/>
      <c r="E175" s="61">
        <v>41805</v>
      </c>
      <c r="F175" s="80"/>
      <c r="G175" s="91">
        <v>3.4653084514322348E-5</v>
      </c>
      <c r="H175" s="63"/>
      <c r="I175" s="61">
        <v>12593</v>
      </c>
      <c r="J175" s="63"/>
      <c r="K175" s="61">
        <v>35652</v>
      </c>
      <c r="L175" s="80"/>
      <c r="M175" s="91">
        <v>3.0180183543005795E-5</v>
      </c>
      <c r="N175" s="80"/>
      <c r="O175" s="61">
        <v>13546</v>
      </c>
      <c r="P175" s="63"/>
      <c r="Q175" s="61">
        <v>13294</v>
      </c>
      <c r="R175" s="61">
        <v>12593</v>
      </c>
      <c r="S175" s="61">
        <v>11907</v>
      </c>
      <c r="T175" s="61">
        <v>11464</v>
      </c>
      <c r="U175" s="61">
        <v>12593</v>
      </c>
      <c r="V175" s="61">
        <v>13893</v>
      </c>
      <c r="W175" s="63"/>
    </row>
    <row r="176" spans="1:23" x14ac:dyDescent="0.2">
      <c r="A176" s="68">
        <v>423</v>
      </c>
      <c r="B176" s="63"/>
      <c r="C176" s="78" t="s">
        <v>194</v>
      </c>
      <c r="D176" s="80"/>
      <c r="E176" s="61">
        <v>610542</v>
      </c>
      <c r="F176" s="80"/>
      <c r="G176" s="91">
        <v>5.0609170016848207E-4</v>
      </c>
      <c r="H176" s="63"/>
      <c r="I176" s="61">
        <v>183923</v>
      </c>
      <c r="J176" s="63"/>
      <c r="K176" s="61">
        <v>522632</v>
      </c>
      <c r="L176" s="80"/>
      <c r="M176" s="91">
        <v>4.4241921029530476E-4</v>
      </c>
      <c r="N176" s="80"/>
      <c r="O176" s="61">
        <v>198601</v>
      </c>
      <c r="P176" s="63"/>
      <c r="Q176" s="61">
        <v>194158</v>
      </c>
      <c r="R176" s="61">
        <v>183923</v>
      </c>
      <c r="S176" s="61">
        <v>173903</v>
      </c>
      <c r="T176" s="61">
        <v>167441</v>
      </c>
      <c r="U176" s="61">
        <v>183923</v>
      </c>
      <c r="V176" s="61">
        <v>202903</v>
      </c>
      <c r="W176" s="63"/>
    </row>
    <row r="177" spans="1:23" x14ac:dyDescent="0.2">
      <c r="A177" s="68">
        <v>425</v>
      </c>
      <c r="B177" s="63"/>
      <c r="C177" s="78" t="s">
        <v>195</v>
      </c>
      <c r="D177" s="80"/>
      <c r="E177" s="61">
        <v>1751219</v>
      </c>
      <c r="F177" s="80"/>
      <c r="G177" s="91">
        <v>1.4516239686661182E-3</v>
      </c>
      <c r="H177" s="63"/>
      <c r="I177" s="61">
        <v>527540</v>
      </c>
      <c r="J177" s="63"/>
      <c r="K177" s="61">
        <v>1769932</v>
      </c>
      <c r="L177" s="80"/>
      <c r="M177" s="91">
        <v>1.4982854431347284E-3</v>
      </c>
      <c r="N177" s="80"/>
      <c r="O177" s="61">
        <v>672568</v>
      </c>
      <c r="P177" s="63"/>
      <c r="Q177" s="61">
        <v>556896</v>
      </c>
      <c r="R177" s="61">
        <v>527540</v>
      </c>
      <c r="S177" s="61">
        <v>498801</v>
      </c>
      <c r="T177" s="61">
        <v>480265</v>
      </c>
      <c r="U177" s="61">
        <v>527540</v>
      </c>
      <c r="V177" s="61">
        <v>581978</v>
      </c>
      <c r="W177" s="63"/>
    </row>
    <row r="178" spans="1:23" x14ac:dyDescent="0.2">
      <c r="A178" s="68">
        <v>440</v>
      </c>
      <c r="B178" s="63"/>
      <c r="C178" s="78" t="s">
        <v>196</v>
      </c>
      <c r="D178" s="80"/>
      <c r="E178" s="61">
        <v>10902470</v>
      </c>
      <c r="F178" s="80"/>
      <c r="G178" s="91">
        <v>9.0372973167052745E-3</v>
      </c>
      <c r="H178" s="63"/>
      <c r="I178" s="61">
        <v>3284298</v>
      </c>
      <c r="J178" s="63"/>
      <c r="K178" s="61">
        <v>10444232</v>
      </c>
      <c r="L178" s="80"/>
      <c r="M178" s="91">
        <v>8.8412666533640334E-3</v>
      </c>
      <c r="N178" s="80"/>
      <c r="O178" s="61">
        <v>3968777</v>
      </c>
      <c r="P178" s="63"/>
      <c r="Q178" s="61">
        <v>3467059</v>
      </c>
      <c r="R178" s="61">
        <v>3284298</v>
      </c>
      <c r="S178" s="61">
        <v>3105376</v>
      </c>
      <c r="T178" s="61">
        <v>2989976</v>
      </c>
      <c r="U178" s="61">
        <v>3284298</v>
      </c>
      <c r="V178" s="61">
        <v>3623215</v>
      </c>
      <c r="W178" s="63"/>
    </row>
    <row r="179" spans="1:23" x14ac:dyDescent="0.2">
      <c r="A179" s="68">
        <v>450</v>
      </c>
      <c r="B179" s="63"/>
      <c r="C179" s="78" t="s">
        <v>197</v>
      </c>
      <c r="D179" s="80"/>
      <c r="E179" s="61">
        <v>0</v>
      </c>
      <c r="F179" s="80"/>
      <c r="G179" s="91">
        <v>0</v>
      </c>
      <c r="H179" s="63"/>
      <c r="I179" s="61">
        <v>0</v>
      </c>
      <c r="J179" s="63"/>
      <c r="K179" s="61">
        <v>0</v>
      </c>
      <c r="L179" s="80"/>
      <c r="M179" s="91">
        <v>0</v>
      </c>
      <c r="N179" s="80"/>
      <c r="O179" s="61">
        <v>0</v>
      </c>
      <c r="P179" s="63"/>
      <c r="Q179" s="61">
        <v>0</v>
      </c>
      <c r="R179" s="61">
        <v>0</v>
      </c>
      <c r="S179" s="61">
        <v>0</v>
      </c>
      <c r="T179" s="61">
        <v>0</v>
      </c>
      <c r="U179" s="61">
        <v>0</v>
      </c>
      <c r="V179" s="61">
        <v>0</v>
      </c>
      <c r="W179" s="63"/>
    </row>
    <row r="180" spans="1:23" x14ac:dyDescent="0.2">
      <c r="A180" s="68">
        <v>451</v>
      </c>
      <c r="B180" s="63"/>
      <c r="C180" s="78" t="s">
        <v>198</v>
      </c>
      <c r="D180" s="80"/>
      <c r="E180" s="61">
        <v>0</v>
      </c>
      <c r="F180" s="80"/>
      <c r="G180" s="91">
        <v>0</v>
      </c>
      <c r="H180" s="63"/>
      <c r="I180" s="61">
        <v>0</v>
      </c>
      <c r="J180" s="63"/>
      <c r="K180" s="61">
        <v>0</v>
      </c>
      <c r="L180" s="80"/>
      <c r="M180" s="91">
        <v>0</v>
      </c>
      <c r="N180" s="80"/>
      <c r="O180" s="61">
        <v>0</v>
      </c>
      <c r="P180" s="63"/>
      <c r="Q180" s="61">
        <v>0</v>
      </c>
      <c r="R180" s="61">
        <v>0</v>
      </c>
      <c r="S180" s="61">
        <v>0</v>
      </c>
      <c r="T180" s="61">
        <v>0</v>
      </c>
      <c r="U180" s="61">
        <v>0</v>
      </c>
      <c r="V180" s="61">
        <v>0</v>
      </c>
      <c r="W180" s="63"/>
    </row>
    <row r="181" spans="1:23" x14ac:dyDescent="0.2">
      <c r="A181" s="68">
        <v>452</v>
      </c>
      <c r="B181" s="63"/>
      <c r="C181" s="78" t="s">
        <v>199</v>
      </c>
      <c r="D181" s="80"/>
      <c r="E181" s="61">
        <v>0</v>
      </c>
      <c r="F181" s="80"/>
      <c r="G181" s="91">
        <v>0</v>
      </c>
      <c r="H181" s="63"/>
      <c r="I181" s="61">
        <v>0</v>
      </c>
      <c r="J181" s="63"/>
      <c r="K181" s="61">
        <v>0</v>
      </c>
      <c r="L181" s="80"/>
      <c r="M181" s="91">
        <v>0</v>
      </c>
      <c r="N181" s="80"/>
      <c r="O181" s="61">
        <v>0</v>
      </c>
      <c r="P181" s="63"/>
      <c r="Q181" s="61">
        <v>0</v>
      </c>
      <c r="R181" s="61">
        <v>0</v>
      </c>
      <c r="S181" s="61">
        <v>0</v>
      </c>
      <c r="T181" s="61">
        <v>0</v>
      </c>
      <c r="U181" s="61">
        <v>0</v>
      </c>
      <c r="V181" s="61">
        <v>0</v>
      </c>
      <c r="W181" s="63"/>
    </row>
    <row r="182" spans="1:23" x14ac:dyDescent="0.2">
      <c r="A182" s="68">
        <v>453</v>
      </c>
      <c r="B182" s="63"/>
      <c r="C182" s="78" t="s">
        <v>200</v>
      </c>
      <c r="D182" s="80"/>
      <c r="E182" s="61">
        <v>0</v>
      </c>
      <c r="F182" s="80"/>
      <c r="G182" s="91">
        <v>0</v>
      </c>
      <c r="H182" s="63"/>
      <c r="I182" s="61">
        <v>0</v>
      </c>
      <c r="J182" s="63"/>
      <c r="K182" s="61">
        <v>0</v>
      </c>
      <c r="L182" s="80"/>
      <c r="M182" s="91">
        <v>0</v>
      </c>
      <c r="N182" s="80"/>
      <c r="O182" s="61">
        <v>0</v>
      </c>
      <c r="P182" s="63"/>
      <c r="Q182" s="61">
        <v>0</v>
      </c>
      <c r="R182" s="61">
        <v>0</v>
      </c>
      <c r="S182" s="61">
        <v>0</v>
      </c>
      <c r="T182" s="61">
        <v>0</v>
      </c>
      <c r="U182" s="61">
        <v>0</v>
      </c>
      <c r="V182" s="61">
        <v>0</v>
      </c>
      <c r="W182" s="63"/>
    </row>
    <row r="183" spans="1:23" x14ac:dyDescent="0.2">
      <c r="A183" s="68">
        <v>454</v>
      </c>
      <c r="B183" s="63"/>
      <c r="C183" s="78" t="s">
        <v>201</v>
      </c>
      <c r="D183" s="80"/>
      <c r="E183" s="61">
        <v>41249</v>
      </c>
      <c r="F183" s="80"/>
      <c r="G183" s="91">
        <v>3.4192203878274906E-5</v>
      </c>
      <c r="H183" s="63"/>
      <c r="I183" s="61">
        <v>12426</v>
      </c>
      <c r="J183" s="63"/>
      <c r="K183" s="61">
        <v>36821</v>
      </c>
      <c r="L183" s="80"/>
      <c r="M183" s="91">
        <v>3.1169767144536534E-5</v>
      </c>
      <c r="N183" s="80"/>
      <c r="O183" s="61">
        <v>13988</v>
      </c>
      <c r="P183" s="63"/>
      <c r="Q183" s="61">
        <v>13117</v>
      </c>
      <c r="R183" s="61">
        <v>12426</v>
      </c>
      <c r="S183" s="61">
        <v>11749</v>
      </c>
      <c r="T183" s="61">
        <v>11312</v>
      </c>
      <c r="U183" s="61">
        <v>12426</v>
      </c>
      <c r="V183" s="61">
        <v>13708</v>
      </c>
      <c r="W183" s="63"/>
    </row>
    <row r="184" spans="1:23" x14ac:dyDescent="0.2">
      <c r="A184" s="68">
        <v>501</v>
      </c>
      <c r="B184" s="63"/>
      <c r="C184" s="78" t="s">
        <v>202</v>
      </c>
      <c r="D184" s="80"/>
      <c r="E184" s="61">
        <v>106437921</v>
      </c>
      <c r="F184" s="80"/>
      <c r="G184" s="91">
        <v>8.8228735125984101E-2</v>
      </c>
      <c r="H184" s="63"/>
      <c r="I184" s="61">
        <v>32063730</v>
      </c>
      <c r="J184" s="63"/>
      <c r="K184" s="61">
        <v>104042348</v>
      </c>
      <c r="L184" s="80"/>
      <c r="M184" s="91">
        <v>8.8074081647180585E-2</v>
      </c>
      <c r="N184" s="80"/>
      <c r="O184" s="61">
        <v>39535820</v>
      </c>
      <c r="P184" s="63"/>
      <c r="Q184" s="61">
        <v>33847989</v>
      </c>
      <c r="R184" s="61">
        <v>32063730</v>
      </c>
      <c r="S184" s="61">
        <v>30316960</v>
      </c>
      <c r="T184" s="61">
        <v>29190350</v>
      </c>
      <c r="U184" s="61">
        <v>32063730</v>
      </c>
      <c r="V184" s="61">
        <v>35372485</v>
      </c>
      <c r="W184" s="63"/>
    </row>
    <row r="185" spans="1:23" x14ac:dyDescent="0.2">
      <c r="A185" s="68">
        <v>502</v>
      </c>
      <c r="B185" s="63"/>
      <c r="C185" s="78" t="s">
        <v>203</v>
      </c>
      <c r="D185" s="80"/>
      <c r="E185" s="61">
        <v>0</v>
      </c>
      <c r="F185" s="80"/>
      <c r="G185" s="91">
        <v>0</v>
      </c>
      <c r="H185" s="63"/>
      <c r="I185" s="61">
        <v>0</v>
      </c>
      <c r="J185" s="63"/>
      <c r="K185" s="61">
        <v>0</v>
      </c>
      <c r="L185" s="80"/>
      <c r="M185" s="91">
        <v>0</v>
      </c>
      <c r="N185" s="80"/>
      <c r="O185" s="61">
        <v>0</v>
      </c>
      <c r="P185" s="63"/>
      <c r="Q185" s="61">
        <v>0</v>
      </c>
      <c r="R185" s="61">
        <v>0</v>
      </c>
      <c r="S185" s="61">
        <v>0</v>
      </c>
      <c r="T185" s="61">
        <v>0</v>
      </c>
      <c r="U185" s="61">
        <v>0</v>
      </c>
      <c r="V185" s="61">
        <v>0</v>
      </c>
      <c r="W185" s="63"/>
    </row>
    <row r="186" spans="1:23" x14ac:dyDescent="0.2">
      <c r="A186" s="68">
        <v>505</v>
      </c>
      <c r="B186" s="63"/>
      <c r="C186" s="78" t="s">
        <v>204</v>
      </c>
      <c r="D186" s="80"/>
      <c r="E186" s="61">
        <v>772837</v>
      </c>
      <c r="F186" s="80"/>
      <c r="G186" s="91">
        <v>6.4062159733991968E-4</v>
      </c>
      <c r="H186" s="63"/>
      <c r="I186" s="61">
        <v>232812</v>
      </c>
      <c r="J186" s="63"/>
      <c r="K186" s="61">
        <v>867380</v>
      </c>
      <c r="L186" s="80"/>
      <c r="M186" s="91">
        <v>7.3425579494929786E-4</v>
      </c>
      <c r="N186" s="80"/>
      <c r="O186" s="61">
        <v>329602</v>
      </c>
      <c r="P186" s="63"/>
      <c r="Q186" s="61">
        <v>245767</v>
      </c>
      <c r="R186" s="61">
        <v>232812</v>
      </c>
      <c r="S186" s="61">
        <v>220129</v>
      </c>
      <c r="T186" s="61">
        <v>211949</v>
      </c>
      <c r="U186" s="61">
        <v>232812</v>
      </c>
      <c r="V186" s="61">
        <v>256837</v>
      </c>
      <c r="W186" s="63"/>
    </row>
    <row r="187" spans="1:23" x14ac:dyDescent="0.2">
      <c r="A187" s="68">
        <v>506</v>
      </c>
      <c r="B187" s="63"/>
      <c r="C187" s="78" t="s">
        <v>205</v>
      </c>
      <c r="D187" s="80"/>
      <c r="E187" s="61">
        <v>307924</v>
      </c>
      <c r="F187" s="80"/>
      <c r="G187" s="91">
        <v>2.5524498016955377E-4</v>
      </c>
      <c r="H187" s="63"/>
      <c r="I187" s="61">
        <v>92764</v>
      </c>
      <c r="J187" s="63"/>
      <c r="K187" s="61">
        <v>286667</v>
      </c>
      <c r="L187" s="80"/>
      <c r="M187" s="91">
        <v>2.4266977100086511E-4</v>
      </c>
      <c r="N187" s="80"/>
      <c r="O187" s="61">
        <v>108936</v>
      </c>
      <c r="P187" s="63"/>
      <c r="Q187" s="61">
        <v>97926</v>
      </c>
      <c r="R187" s="61">
        <v>92764</v>
      </c>
      <c r="S187" s="61">
        <v>87710</v>
      </c>
      <c r="T187" s="61">
        <v>84451</v>
      </c>
      <c r="U187" s="61">
        <v>92764</v>
      </c>
      <c r="V187" s="61">
        <v>102337</v>
      </c>
      <c r="W187" s="63"/>
    </row>
    <row r="188" spans="1:23" x14ac:dyDescent="0.2">
      <c r="A188" s="68">
        <v>507</v>
      </c>
      <c r="B188" s="63"/>
      <c r="C188" s="78" t="s">
        <v>206</v>
      </c>
      <c r="D188" s="80"/>
      <c r="E188" s="61">
        <v>0</v>
      </c>
      <c r="F188" s="80"/>
      <c r="G188" s="91">
        <v>0</v>
      </c>
      <c r="H188" s="63"/>
      <c r="I188" s="61">
        <v>0</v>
      </c>
      <c r="J188" s="63"/>
      <c r="K188" s="61">
        <v>0</v>
      </c>
      <c r="L188" s="80"/>
      <c r="M188" s="91">
        <v>0</v>
      </c>
      <c r="N188" s="80"/>
      <c r="O188" s="61">
        <v>0</v>
      </c>
      <c r="P188" s="63"/>
      <c r="Q188" s="61">
        <v>0</v>
      </c>
      <c r="R188" s="61">
        <v>0</v>
      </c>
      <c r="S188" s="61">
        <v>0</v>
      </c>
      <c r="T188" s="61">
        <v>0</v>
      </c>
      <c r="U188" s="61">
        <v>0</v>
      </c>
      <c r="V188" s="61">
        <v>0</v>
      </c>
      <c r="W188" s="63"/>
    </row>
    <row r="189" spans="1:23" x14ac:dyDescent="0.2">
      <c r="A189" s="68">
        <v>522</v>
      </c>
      <c r="B189" s="63"/>
      <c r="C189" s="78" t="s">
        <v>420</v>
      </c>
      <c r="D189" s="80"/>
      <c r="E189" s="61">
        <v>191935</v>
      </c>
      <c r="F189" s="80"/>
      <c r="G189" s="91">
        <v>1.5909914546720393E-4</v>
      </c>
      <c r="H189" s="63"/>
      <c r="I189" s="61">
        <v>57820</v>
      </c>
      <c r="J189" s="63"/>
      <c r="K189" s="61">
        <v>4309</v>
      </c>
      <c r="L189" s="80"/>
      <c r="M189" s="91">
        <v>3.6476610256594852E-6</v>
      </c>
      <c r="N189" s="80"/>
      <c r="O189" s="61">
        <v>1637</v>
      </c>
      <c r="P189" s="63"/>
      <c r="Q189" s="61">
        <v>61038</v>
      </c>
      <c r="R189" s="61">
        <v>57820</v>
      </c>
      <c r="S189" s="61">
        <v>54670</v>
      </c>
      <c r="T189" s="61">
        <v>52638</v>
      </c>
      <c r="U189" s="61">
        <v>57820</v>
      </c>
      <c r="V189" s="61">
        <v>63787</v>
      </c>
      <c r="W189" s="63"/>
    </row>
    <row r="190" spans="1:23" x14ac:dyDescent="0.2">
      <c r="A190" s="68">
        <v>601</v>
      </c>
      <c r="B190" s="63"/>
      <c r="C190" s="78" t="s">
        <v>207</v>
      </c>
      <c r="D190" s="80"/>
      <c r="E190" s="61">
        <v>40282175</v>
      </c>
      <c r="F190" s="80"/>
      <c r="G190" s="91">
        <v>3.3390781358586842E-2</v>
      </c>
      <c r="H190" s="63"/>
      <c r="I190" s="61">
        <v>12134740</v>
      </c>
      <c r="J190" s="63"/>
      <c r="K190" s="61">
        <v>39492590</v>
      </c>
      <c r="L190" s="80"/>
      <c r="M190" s="91">
        <v>3.3431325445660139E-2</v>
      </c>
      <c r="N190" s="80"/>
      <c r="O190" s="61">
        <v>15007069</v>
      </c>
      <c r="P190" s="63"/>
      <c r="Q190" s="61">
        <v>12810002</v>
      </c>
      <c r="R190" s="61">
        <v>12134740</v>
      </c>
      <c r="S190" s="61">
        <v>11473663</v>
      </c>
      <c r="T190" s="61">
        <v>11047286</v>
      </c>
      <c r="U190" s="61">
        <v>12134740</v>
      </c>
      <c r="V190" s="61">
        <v>13386960</v>
      </c>
      <c r="W190" s="63"/>
    </row>
    <row r="191" spans="1:23" x14ac:dyDescent="0.2">
      <c r="A191" s="68">
        <v>602</v>
      </c>
      <c r="B191" s="63"/>
      <c r="C191" s="78" t="s">
        <v>208</v>
      </c>
      <c r="D191" s="80"/>
      <c r="E191" s="61">
        <v>6782355</v>
      </c>
      <c r="F191" s="80"/>
      <c r="G191" s="91">
        <v>5.6220433206826161E-3</v>
      </c>
      <c r="H191" s="63"/>
      <c r="I191" s="61">
        <v>2043136</v>
      </c>
      <c r="J191" s="63"/>
      <c r="K191" s="61">
        <v>6177645</v>
      </c>
      <c r="L191" s="80"/>
      <c r="M191" s="91">
        <v>5.2295091429241571E-3</v>
      </c>
      <c r="N191" s="80"/>
      <c r="O191" s="61">
        <v>2347483</v>
      </c>
      <c r="P191" s="63"/>
      <c r="Q191" s="61">
        <v>2156830</v>
      </c>
      <c r="R191" s="61">
        <v>2043136</v>
      </c>
      <c r="S191" s="61">
        <v>1931830</v>
      </c>
      <c r="T191" s="61">
        <v>1860041</v>
      </c>
      <c r="U191" s="61">
        <v>2043136</v>
      </c>
      <c r="V191" s="61">
        <v>2253973</v>
      </c>
      <c r="W191" s="63" t="s">
        <v>419</v>
      </c>
    </row>
    <row r="192" spans="1:23" x14ac:dyDescent="0.2">
      <c r="A192" s="68">
        <v>606</v>
      </c>
      <c r="B192" s="63"/>
      <c r="C192" s="78" t="s">
        <v>209</v>
      </c>
      <c r="D192" s="80"/>
      <c r="E192" s="61">
        <v>122405</v>
      </c>
      <c r="F192" s="80"/>
      <c r="G192" s="91">
        <v>1.0146419830105555E-4</v>
      </c>
      <c r="H192" s="63"/>
      <c r="I192" s="61">
        <v>36877</v>
      </c>
      <c r="J192" s="63"/>
      <c r="K192" s="61">
        <v>123705</v>
      </c>
      <c r="L192" s="80"/>
      <c r="M192" s="91">
        <v>1.0471893877447357E-4</v>
      </c>
      <c r="N192" s="80"/>
      <c r="O192" s="61">
        <v>47012</v>
      </c>
      <c r="P192" s="63"/>
      <c r="Q192" s="61">
        <v>38929</v>
      </c>
      <c r="R192" s="61">
        <v>36877</v>
      </c>
      <c r="S192" s="61">
        <v>34868</v>
      </c>
      <c r="T192" s="61">
        <v>33572</v>
      </c>
      <c r="U192" s="61">
        <v>36877</v>
      </c>
      <c r="V192" s="61">
        <v>40682</v>
      </c>
      <c r="W192" s="63"/>
    </row>
    <row r="193" spans="1:23" x14ac:dyDescent="0.2">
      <c r="A193" s="68">
        <v>701</v>
      </c>
      <c r="B193" s="63"/>
      <c r="C193" s="78" t="s">
        <v>210</v>
      </c>
      <c r="D193" s="80"/>
      <c r="E193" s="61">
        <v>4994368</v>
      </c>
      <c r="F193" s="80"/>
      <c r="G193" s="91">
        <v>4.1399415476528426E-3</v>
      </c>
      <c r="H193" s="63"/>
      <c r="I193" s="61">
        <v>1504522</v>
      </c>
      <c r="J193" s="63"/>
      <c r="K193" s="61">
        <v>4676569</v>
      </c>
      <c r="L193" s="80"/>
      <c r="M193" s="91">
        <v>3.9588160768408804E-3</v>
      </c>
      <c r="N193" s="80"/>
      <c r="O193" s="61">
        <v>1777082</v>
      </c>
      <c r="P193" s="63"/>
      <c r="Q193" s="61">
        <v>1588244</v>
      </c>
      <c r="R193" s="61">
        <v>1504522</v>
      </c>
      <c r="S193" s="61">
        <v>1422559</v>
      </c>
      <c r="T193" s="61">
        <v>1369694</v>
      </c>
      <c r="U193" s="61">
        <v>1504522</v>
      </c>
      <c r="V193" s="61">
        <v>1659778</v>
      </c>
      <c r="W193" s="63"/>
    </row>
    <row r="194" spans="1:23" x14ac:dyDescent="0.2">
      <c r="A194" s="68">
        <v>702</v>
      </c>
      <c r="B194" s="63"/>
      <c r="C194" s="78" t="s">
        <v>211</v>
      </c>
      <c r="D194" s="80"/>
      <c r="E194" s="61">
        <v>2873829</v>
      </c>
      <c r="F194" s="80"/>
      <c r="G194" s="91">
        <v>2.3821801032582342E-3</v>
      </c>
      <c r="H194" s="63"/>
      <c r="I194" s="61">
        <v>865721</v>
      </c>
      <c r="J194" s="63"/>
      <c r="K194" s="61">
        <v>2820630</v>
      </c>
      <c r="L194" s="80"/>
      <c r="M194" s="91">
        <v>2.3877238614077312E-3</v>
      </c>
      <c r="N194" s="80"/>
      <c r="O194" s="61">
        <v>1071828</v>
      </c>
      <c r="P194" s="63"/>
      <c r="Q194" s="61">
        <v>913896</v>
      </c>
      <c r="R194" s="61">
        <v>865721</v>
      </c>
      <c r="S194" s="61">
        <v>818558</v>
      </c>
      <c r="T194" s="61">
        <v>788139</v>
      </c>
      <c r="U194" s="61">
        <v>865721</v>
      </c>
      <c r="V194" s="61">
        <v>955057</v>
      </c>
      <c r="W194" s="63"/>
    </row>
    <row r="195" spans="1:23" x14ac:dyDescent="0.2">
      <c r="A195" s="68">
        <v>703</v>
      </c>
      <c r="B195" s="63"/>
      <c r="C195" s="78" t="s">
        <v>212</v>
      </c>
      <c r="D195" s="80"/>
      <c r="E195" s="61">
        <v>8266994</v>
      </c>
      <c r="F195" s="80"/>
      <c r="G195" s="91">
        <v>6.8526932606481463E-3</v>
      </c>
      <c r="H195" s="63"/>
      <c r="I195" s="61">
        <v>2490377</v>
      </c>
      <c r="J195" s="63"/>
      <c r="K195" s="61">
        <v>8532227</v>
      </c>
      <c r="L195" s="80"/>
      <c r="M195" s="91">
        <v>7.2227133650451508E-3</v>
      </c>
      <c r="N195" s="80"/>
      <c r="O195" s="61">
        <v>3242220</v>
      </c>
      <c r="P195" s="63"/>
      <c r="Q195" s="61">
        <v>2628959</v>
      </c>
      <c r="R195" s="61">
        <v>2490377</v>
      </c>
      <c r="S195" s="61">
        <v>2354706</v>
      </c>
      <c r="T195" s="61">
        <v>2267202</v>
      </c>
      <c r="U195" s="61">
        <v>2490377</v>
      </c>
      <c r="V195" s="61">
        <v>2747366</v>
      </c>
      <c r="W195" s="63"/>
    </row>
    <row r="196" spans="1:23" x14ac:dyDescent="0.2">
      <c r="A196" s="68">
        <v>704</v>
      </c>
      <c r="B196" s="63"/>
      <c r="C196" s="78" t="s">
        <v>213</v>
      </c>
      <c r="D196" s="80"/>
      <c r="E196" s="61">
        <v>6917970</v>
      </c>
      <c r="F196" s="80"/>
      <c r="G196" s="91">
        <v>5.7344575786998347E-3</v>
      </c>
      <c r="H196" s="63"/>
      <c r="I196" s="61">
        <v>2083992</v>
      </c>
      <c r="J196" s="63"/>
      <c r="K196" s="61">
        <v>7321639</v>
      </c>
      <c r="L196" s="80"/>
      <c r="M196" s="91">
        <v>6.1979246285097447E-3</v>
      </c>
      <c r="N196" s="80"/>
      <c r="O196" s="61">
        <v>2782201</v>
      </c>
      <c r="P196" s="63"/>
      <c r="Q196" s="61">
        <v>2199960</v>
      </c>
      <c r="R196" s="61">
        <v>2083992</v>
      </c>
      <c r="S196" s="61">
        <v>1970460</v>
      </c>
      <c r="T196" s="61">
        <v>1897235</v>
      </c>
      <c r="U196" s="61">
        <v>2083992</v>
      </c>
      <c r="V196" s="61">
        <v>2299045</v>
      </c>
      <c r="W196" s="63"/>
    </row>
    <row r="197" spans="1:23" x14ac:dyDescent="0.2">
      <c r="A197" s="68">
        <v>705</v>
      </c>
      <c r="B197" s="63"/>
      <c r="C197" s="78" t="s">
        <v>214</v>
      </c>
      <c r="D197" s="80"/>
      <c r="E197" s="61">
        <v>6106867</v>
      </c>
      <c r="F197" s="80"/>
      <c r="G197" s="91">
        <v>5.0621164518293545E-3</v>
      </c>
      <c r="H197" s="63"/>
      <c r="I197" s="61">
        <v>1839657</v>
      </c>
      <c r="J197" s="63"/>
      <c r="K197" s="61">
        <v>6048615</v>
      </c>
      <c r="L197" s="80"/>
      <c r="M197" s="91">
        <v>5.120282477307809E-3</v>
      </c>
      <c r="N197" s="80"/>
      <c r="O197" s="61">
        <v>2298459</v>
      </c>
      <c r="P197" s="63"/>
      <c r="Q197" s="61">
        <v>1942028</v>
      </c>
      <c r="R197" s="61">
        <v>1839657</v>
      </c>
      <c r="S197" s="61">
        <v>1739436</v>
      </c>
      <c r="T197" s="61">
        <v>1674796</v>
      </c>
      <c r="U197" s="61">
        <v>1839657</v>
      </c>
      <c r="V197" s="61">
        <v>2029497</v>
      </c>
      <c r="W197" s="63"/>
    </row>
    <row r="198" spans="1:23" x14ac:dyDescent="0.2">
      <c r="A198" s="68">
        <v>706</v>
      </c>
      <c r="B198" s="63"/>
      <c r="C198" s="78" t="s">
        <v>215</v>
      </c>
      <c r="D198" s="80"/>
      <c r="E198" s="61">
        <v>7846517</v>
      </c>
      <c r="F198" s="80"/>
      <c r="G198" s="91">
        <v>6.504150621793256E-3</v>
      </c>
      <c r="H198" s="63"/>
      <c r="I198" s="61">
        <v>2363710</v>
      </c>
      <c r="J198" s="63"/>
      <c r="K198" s="61">
        <v>7963111</v>
      </c>
      <c r="L198" s="80"/>
      <c r="M198" s="91">
        <v>6.7409444506150683E-3</v>
      </c>
      <c r="N198" s="80"/>
      <c r="O198" s="61">
        <v>3025956</v>
      </c>
      <c r="P198" s="63"/>
      <c r="Q198" s="61">
        <v>2495243</v>
      </c>
      <c r="R198" s="61">
        <v>2363710</v>
      </c>
      <c r="S198" s="61">
        <v>2234940</v>
      </c>
      <c r="T198" s="61">
        <v>2151886</v>
      </c>
      <c r="U198" s="61">
        <v>2363710</v>
      </c>
      <c r="V198" s="61">
        <v>2607628</v>
      </c>
      <c r="W198" s="63"/>
    </row>
    <row r="199" spans="1:23" x14ac:dyDescent="0.2">
      <c r="A199" s="68">
        <v>707</v>
      </c>
      <c r="B199" s="63"/>
      <c r="C199" s="78" t="s">
        <v>216</v>
      </c>
      <c r="D199" s="80"/>
      <c r="E199" s="61">
        <v>21318</v>
      </c>
      <c r="F199" s="80"/>
      <c r="G199" s="91">
        <v>1.7670959351185835E-5</v>
      </c>
      <c r="H199" s="63"/>
      <c r="I199" s="61">
        <v>6421</v>
      </c>
      <c r="J199" s="63"/>
      <c r="K199" s="61">
        <v>442757</v>
      </c>
      <c r="L199" s="80"/>
      <c r="M199" s="91">
        <v>3.7480330766718887E-4</v>
      </c>
      <c r="N199" s="80"/>
      <c r="O199" s="61">
        <v>168247</v>
      </c>
      <c r="P199" s="63"/>
      <c r="Q199" s="61">
        <v>6778</v>
      </c>
      <c r="R199" s="61">
        <v>6421</v>
      </c>
      <c r="S199" s="61">
        <v>6071</v>
      </c>
      <c r="T199" s="61">
        <v>5846</v>
      </c>
      <c r="U199" s="61">
        <v>6421</v>
      </c>
      <c r="V199" s="61">
        <v>7084</v>
      </c>
      <c r="W199" s="63"/>
    </row>
    <row r="200" spans="1:23" x14ac:dyDescent="0.2">
      <c r="A200" s="68">
        <v>708</v>
      </c>
      <c r="B200" s="63"/>
      <c r="C200" s="78" t="s">
        <v>217</v>
      </c>
      <c r="D200" s="80"/>
      <c r="E200" s="61">
        <v>1338675</v>
      </c>
      <c r="F200" s="80"/>
      <c r="G200" s="91">
        <v>1.1096571680949759E-3</v>
      </c>
      <c r="H200" s="63"/>
      <c r="I200" s="61">
        <v>403268</v>
      </c>
      <c r="J200" s="63"/>
      <c r="K200" s="61">
        <v>1482646</v>
      </c>
      <c r="L200" s="80"/>
      <c r="M200" s="91">
        <v>1.2550916753422913E-3</v>
      </c>
      <c r="N200" s="80"/>
      <c r="O200" s="61">
        <v>563399</v>
      </c>
      <c r="P200" s="63"/>
      <c r="Q200" s="61">
        <v>425709</v>
      </c>
      <c r="R200" s="61">
        <v>403268</v>
      </c>
      <c r="S200" s="61">
        <v>381299</v>
      </c>
      <c r="T200" s="61">
        <v>367129</v>
      </c>
      <c r="U200" s="61">
        <v>403268</v>
      </c>
      <c r="V200" s="61">
        <v>444882</v>
      </c>
      <c r="W200" s="63"/>
    </row>
    <row r="201" spans="1:23" x14ac:dyDescent="0.2">
      <c r="A201" s="68">
        <v>709</v>
      </c>
      <c r="B201" s="63"/>
      <c r="C201" s="78" t="s">
        <v>218</v>
      </c>
      <c r="D201" s="80"/>
      <c r="E201" s="61">
        <v>0</v>
      </c>
      <c r="F201" s="80"/>
      <c r="G201" s="91">
        <v>0</v>
      </c>
      <c r="H201" s="63"/>
      <c r="I201" s="61">
        <v>0</v>
      </c>
      <c r="J201" s="63"/>
      <c r="K201" s="61">
        <v>0</v>
      </c>
      <c r="L201" s="80"/>
      <c r="M201" s="91">
        <v>0</v>
      </c>
      <c r="N201" s="80"/>
      <c r="O201" s="61">
        <v>0</v>
      </c>
      <c r="P201" s="63"/>
      <c r="Q201" s="61">
        <v>0</v>
      </c>
      <c r="R201" s="61">
        <v>0</v>
      </c>
      <c r="S201" s="61">
        <v>0</v>
      </c>
      <c r="T201" s="61">
        <v>0</v>
      </c>
      <c r="U201" s="61">
        <v>0</v>
      </c>
      <c r="V201" s="61">
        <v>0</v>
      </c>
      <c r="W201" s="63"/>
    </row>
    <row r="202" spans="1:23" x14ac:dyDescent="0.2">
      <c r="A202" s="68">
        <v>711</v>
      </c>
      <c r="B202" s="63"/>
      <c r="C202" s="78" t="s">
        <v>219</v>
      </c>
      <c r="D202" s="80"/>
      <c r="E202" s="61">
        <v>2144693</v>
      </c>
      <c r="F202" s="80"/>
      <c r="G202" s="91">
        <v>1.7777832265584389E-3</v>
      </c>
      <c r="H202" s="63"/>
      <c r="I202" s="61">
        <v>646073</v>
      </c>
      <c r="J202" s="63"/>
      <c r="K202" s="61">
        <v>2277608</v>
      </c>
      <c r="L202" s="80"/>
      <c r="M202" s="91">
        <v>1.9280440782850428E-3</v>
      </c>
      <c r="N202" s="80"/>
      <c r="O202" s="61">
        <v>865483</v>
      </c>
      <c r="P202" s="63"/>
      <c r="Q202" s="61">
        <v>682025</v>
      </c>
      <c r="R202" s="61">
        <v>646073</v>
      </c>
      <c r="S202" s="61">
        <v>610876</v>
      </c>
      <c r="T202" s="61">
        <v>588175</v>
      </c>
      <c r="U202" s="61">
        <v>646073</v>
      </c>
      <c r="V202" s="61">
        <v>712743</v>
      </c>
      <c r="W202" s="63"/>
    </row>
    <row r="203" spans="1:23" x14ac:dyDescent="0.2">
      <c r="A203" s="68">
        <v>716</v>
      </c>
      <c r="B203" s="63"/>
      <c r="C203" s="78" t="s">
        <v>220</v>
      </c>
      <c r="D203" s="80"/>
      <c r="E203" s="61">
        <v>3335110</v>
      </c>
      <c r="F203" s="80"/>
      <c r="G203" s="91">
        <v>2.7645460756981605E-3</v>
      </c>
      <c r="H203" s="63"/>
      <c r="I203" s="61">
        <v>1004679</v>
      </c>
      <c r="J203" s="63"/>
      <c r="K203" s="61">
        <v>3832536</v>
      </c>
      <c r="L203" s="80"/>
      <c r="M203" s="91">
        <v>3.2443240187135999E-3</v>
      </c>
      <c r="N203" s="80"/>
      <c r="O203" s="61">
        <v>1456353</v>
      </c>
      <c r="P203" s="63"/>
      <c r="Q203" s="61">
        <v>1060586</v>
      </c>
      <c r="R203" s="61">
        <v>1004679</v>
      </c>
      <c r="S203" s="61">
        <v>949946</v>
      </c>
      <c r="T203" s="61">
        <v>914645</v>
      </c>
      <c r="U203" s="61">
        <v>1004679</v>
      </c>
      <c r="V203" s="61">
        <v>1108355</v>
      </c>
      <c r="W203" s="63"/>
    </row>
    <row r="204" spans="1:23" x14ac:dyDescent="0.2">
      <c r="A204" s="68">
        <v>717</v>
      </c>
      <c r="B204" s="63"/>
      <c r="C204" s="78" t="s">
        <v>221</v>
      </c>
      <c r="D204" s="80"/>
      <c r="E204" s="61">
        <v>0</v>
      </c>
      <c r="F204" s="80"/>
      <c r="G204" s="91">
        <v>0</v>
      </c>
      <c r="H204" s="63"/>
      <c r="I204" s="61">
        <v>0</v>
      </c>
      <c r="J204" s="63"/>
      <c r="K204" s="61">
        <v>0</v>
      </c>
      <c r="L204" s="80"/>
      <c r="M204" s="91">
        <v>0</v>
      </c>
      <c r="N204" s="80"/>
      <c r="O204" s="61">
        <v>0</v>
      </c>
      <c r="P204" s="63"/>
      <c r="Q204" s="61">
        <v>0</v>
      </c>
      <c r="R204" s="61">
        <v>0</v>
      </c>
      <c r="S204" s="61">
        <v>0</v>
      </c>
      <c r="T204" s="61">
        <v>0</v>
      </c>
      <c r="U204" s="61">
        <v>0</v>
      </c>
      <c r="V204" s="61">
        <v>0</v>
      </c>
      <c r="W204" s="63"/>
    </row>
    <row r="205" spans="1:23" x14ac:dyDescent="0.2">
      <c r="A205" s="68">
        <v>718</v>
      </c>
      <c r="B205" s="63"/>
      <c r="C205" s="78" t="s">
        <v>222</v>
      </c>
      <c r="D205" s="80"/>
      <c r="E205" s="61">
        <v>3615608</v>
      </c>
      <c r="F205" s="80"/>
      <c r="G205" s="91">
        <v>2.9970570408960652E-3</v>
      </c>
      <c r="H205" s="63"/>
      <c r="I205" s="61">
        <v>1089179</v>
      </c>
      <c r="J205" s="63"/>
      <c r="K205" s="61">
        <v>3506270</v>
      </c>
      <c r="L205" s="80"/>
      <c r="M205" s="91">
        <v>2.9681328439171697E-3</v>
      </c>
      <c r="N205" s="80"/>
      <c r="O205" s="61">
        <v>1332374</v>
      </c>
      <c r="P205" s="63"/>
      <c r="Q205" s="61">
        <v>1149789</v>
      </c>
      <c r="R205" s="61">
        <v>1089179</v>
      </c>
      <c r="S205" s="61">
        <v>1029843</v>
      </c>
      <c r="T205" s="61">
        <v>991572</v>
      </c>
      <c r="U205" s="61">
        <v>1089179</v>
      </c>
      <c r="V205" s="61">
        <v>1201575</v>
      </c>
      <c r="W205" s="63"/>
    </row>
    <row r="206" spans="1:23" x14ac:dyDescent="0.2">
      <c r="A206" s="68">
        <v>719</v>
      </c>
      <c r="B206" s="63"/>
      <c r="C206" s="78" t="s">
        <v>223</v>
      </c>
      <c r="D206" s="80"/>
      <c r="E206" s="61">
        <v>0</v>
      </c>
      <c r="F206" s="80"/>
      <c r="G206" s="91">
        <v>0</v>
      </c>
      <c r="H206" s="63"/>
      <c r="I206" s="61">
        <v>0</v>
      </c>
      <c r="J206" s="63"/>
      <c r="K206" s="61">
        <v>0</v>
      </c>
      <c r="L206" s="80"/>
      <c r="M206" s="91">
        <v>0</v>
      </c>
      <c r="N206" s="80"/>
      <c r="O206" s="61">
        <v>0</v>
      </c>
      <c r="P206" s="63"/>
      <c r="Q206" s="61">
        <v>0</v>
      </c>
      <c r="R206" s="61">
        <v>0</v>
      </c>
      <c r="S206" s="61">
        <v>0</v>
      </c>
      <c r="T206" s="61">
        <v>0</v>
      </c>
      <c r="U206" s="61">
        <v>0</v>
      </c>
      <c r="V206" s="61">
        <v>0</v>
      </c>
      <c r="W206" s="63"/>
    </row>
    <row r="207" spans="1:23" x14ac:dyDescent="0.2">
      <c r="A207" s="68">
        <v>720</v>
      </c>
      <c r="B207" s="63"/>
      <c r="C207" s="78" t="s">
        <v>224</v>
      </c>
      <c r="D207" s="80"/>
      <c r="E207" s="61">
        <v>7052017</v>
      </c>
      <c r="F207" s="80"/>
      <c r="G207" s="91">
        <v>5.8455720870096385E-3</v>
      </c>
      <c r="H207" s="63"/>
      <c r="I207" s="61">
        <v>2124371</v>
      </c>
      <c r="J207" s="63"/>
      <c r="K207" s="61">
        <v>6514905</v>
      </c>
      <c r="L207" s="80"/>
      <c r="M207" s="91">
        <v>5.5150069747909279E-3</v>
      </c>
      <c r="N207" s="80"/>
      <c r="O207" s="61">
        <v>2475643</v>
      </c>
      <c r="P207" s="63"/>
      <c r="Q207" s="61">
        <v>2242586</v>
      </c>
      <c r="R207" s="61">
        <v>2124371</v>
      </c>
      <c r="S207" s="61">
        <v>2008639</v>
      </c>
      <c r="T207" s="61">
        <v>1933996</v>
      </c>
      <c r="U207" s="61">
        <v>2124371</v>
      </c>
      <c r="V207" s="61">
        <v>2343591</v>
      </c>
      <c r="W207" s="63"/>
    </row>
    <row r="208" spans="1:23" x14ac:dyDescent="0.2">
      <c r="A208" s="68">
        <v>721</v>
      </c>
      <c r="B208" s="63"/>
      <c r="C208" s="78" t="s">
        <v>225</v>
      </c>
      <c r="D208" s="80"/>
      <c r="E208" s="61">
        <v>0</v>
      </c>
      <c r="F208" s="80"/>
      <c r="G208" s="91">
        <v>0</v>
      </c>
      <c r="H208" s="63"/>
      <c r="I208" s="61">
        <v>0</v>
      </c>
      <c r="J208" s="63"/>
      <c r="K208" s="61">
        <v>0</v>
      </c>
      <c r="L208" s="80"/>
      <c r="M208" s="91">
        <v>0</v>
      </c>
      <c r="N208" s="80"/>
      <c r="O208" s="61">
        <v>0</v>
      </c>
      <c r="P208" s="63"/>
      <c r="Q208" s="61">
        <v>0</v>
      </c>
      <c r="R208" s="61">
        <v>0</v>
      </c>
      <c r="S208" s="61">
        <v>0</v>
      </c>
      <c r="T208" s="61">
        <v>0</v>
      </c>
      <c r="U208" s="61">
        <v>0</v>
      </c>
      <c r="V208" s="61">
        <v>0</v>
      </c>
      <c r="W208" s="63"/>
    </row>
    <row r="209" spans="1:23" x14ac:dyDescent="0.2">
      <c r="A209" s="68">
        <v>722</v>
      </c>
      <c r="B209" s="63"/>
      <c r="C209" s="78" t="s">
        <v>226</v>
      </c>
      <c r="D209" s="80"/>
      <c r="E209" s="61">
        <v>0</v>
      </c>
      <c r="F209" s="80"/>
      <c r="G209" s="91">
        <v>0</v>
      </c>
      <c r="H209" s="63"/>
      <c r="I209" s="61">
        <v>0</v>
      </c>
      <c r="J209" s="63"/>
      <c r="K209" s="61">
        <v>0</v>
      </c>
      <c r="L209" s="80"/>
      <c r="M209" s="91">
        <v>0</v>
      </c>
      <c r="N209" s="80"/>
      <c r="O209" s="61">
        <v>0</v>
      </c>
      <c r="P209" s="63"/>
      <c r="Q209" s="61">
        <v>0</v>
      </c>
      <c r="R209" s="61">
        <v>0</v>
      </c>
      <c r="S209" s="61">
        <v>0</v>
      </c>
      <c r="T209" s="61">
        <v>0</v>
      </c>
      <c r="U209" s="61">
        <v>0</v>
      </c>
      <c r="V209" s="61">
        <v>0</v>
      </c>
      <c r="W209" s="63"/>
    </row>
    <row r="210" spans="1:23" x14ac:dyDescent="0.2">
      <c r="A210" s="68">
        <v>723</v>
      </c>
      <c r="B210" s="63"/>
      <c r="C210" s="78" t="s">
        <v>227</v>
      </c>
      <c r="D210" s="80"/>
      <c r="E210" s="61">
        <v>3149253</v>
      </c>
      <c r="F210" s="80"/>
      <c r="G210" s="91">
        <v>2.6104851181912021E-3</v>
      </c>
      <c r="H210" s="63"/>
      <c r="I210" s="61">
        <v>948687</v>
      </c>
      <c r="J210" s="63"/>
      <c r="K210" s="61">
        <v>3180431</v>
      </c>
      <c r="L210" s="80"/>
      <c r="M210" s="91">
        <v>2.692303133789562E-3</v>
      </c>
      <c r="N210" s="80"/>
      <c r="O210" s="61">
        <v>1208552</v>
      </c>
      <c r="P210" s="63"/>
      <c r="Q210" s="61">
        <v>1001479</v>
      </c>
      <c r="R210" s="61">
        <v>948687</v>
      </c>
      <c r="S210" s="61">
        <v>897004</v>
      </c>
      <c r="T210" s="61">
        <v>863670</v>
      </c>
      <c r="U210" s="61">
        <v>948687</v>
      </c>
      <c r="V210" s="61">
        <v>1046585</v>
      </c>
      <c r="W210" s="63"/>
    </row>
    <row r="211" spans="1:23" x14ac:dyDescent="0.2">
      <c r="A211" s="68">
        <v>724</v>
      </c>
      <c r="B211" s="63"/>
      <c r="C211" s="78" t="s">
        <v>228</v>
      </c>
      <c r="D211" s="80"/>
      <c r="E211" s="61">
        <v>3719626</v>
      </c>
      <c r="F211" s="80"/>
      <c r="G211" s="91">
        <v>3.0832798502492711E-3</v>
      </c>
      <c r="H211" s="63"/>
      <c r="I211" s="61">
        <v>1120512</v>
      </c>
      <c r="J211" s="63"/>
      <c r="K211" s="61">
        <v>3394861</v>
      </c>
      <c r="L211" s="80"/>
      <c r="M211" s="91">
        <v>2.8738227331704309E-3</v>
      </c>
      <c r="N211" s="80"/>
      <c r="O211" s="61">
        <v>1290035</v>
      </c>
      <c r="P211" s="63"/>
      <c r="Q211" s="61">
        <v>1182865</v>
      </c>
      <c r="R211" s="61">
        <v>1120512</v>
      </c>
      <c r="S211" s="61">
        <v>1059469</v>
      </c>
      <c r="T211" s="61">
        <v>1020097</v>
      </c>
      <c r="U211" s="61">
        <v>1120512</v>
      </c>
      <c r="V211" s="61">
        <v>1236141</v>
      </c>
      <c r="W211" s="63"/>
    </row>
    <row r="212" spans="1:23" x14ac:dyDescent="0.2">
      <c r="A212" s="68">
        <v>725</v>
      </c>
      <c r="B212" s="63"/>
      <c r="C212" s="78" t="s">
        <v>229</v>
      </c>
      <c r="D212" s="80"/>
      <c r="E212" s="61">
        <v>0</v>
      </c>
      <c r="F212" s="80"/>
      <c r="G212" s="91">
        <v>0</v>
      </c>
      <c r="H212" s="63"/>
      <c r="I212" s="61">
        <v>0</v>
      </c>
      <c r="J212" s="63"/>
      <c r="K212" s="61">
        <v>0</v>
      </c>
      <c r="L212" s="80"/>
      <c r="M212" s="91">
        <v>0</v>
      </c>
      <c r="N212" s="80"/>
      <c r="O212" s="61">
        <v>1</v>
      </c>
      <c r="P212" s="63"/>
      <c r="Q212" s="61">
        <v>0</v>
      </c>
      <c r="R212" s="61">
        <v>0</v>
      </c>
      <c r="S212" s="61">
        <v>0</v>
      </c>
      <c r="T212" s="61">
        <v>0</v>
      </c>
      <c r="U212" s="61">
        <v>0</v>
      </c>
      <c r="V212" s="61">
        <v>0</v>
      </c>
      <c r="W212" s="63"/>
    </row>
    <row r="213" spans="1:23" x14ac:dyDescent="0.2">
      <c r="A213" s="68">
        <v>726</v>
      </c>
      <c r="B213" s="63"/>
      <c r="C213" s="78" t="s">
        <v>230</v>
      </c>
      <c r="D213" s="80"/>
      <c r="E213" s="61">
        <v>0</v>
      </c>
      <c r="F213" s="80"/>
      <c r="G213" s="91">
        <v>0</v>
      </c>
      <c r="H213" s="63"/>
      <c r="I213" s="61">
        <v>0</v>
      </c>
      <c r="J213" s="63"/>
      <c r="K213" s="61">
        <v>0</v>
      </c>
      <c r="L213" s="80"/>
      <c r="M213" s="91">
        <v>0</v>
      </c>
      <c r="N213" s="80"/>
      <c r="O213" s="61">
        <v>0</v>
      </c>
      <c r="P213" s="63"/>
      <c r="Q213" s="61">
        <v>0</v>
      </c>
      <c r="R213" s="61">
        <v>0</v>
      </c>
      <c r="S213" s="61">
        <v>0</v>
      </c>
      <c r="T213" s="61">
        <v>0</v>
      </c>
      <c r="U213" s="61">
        <v>0</v>
      </c>
      <c r="V213" s="61">
        <v>0</v>
      </c>
      <c r="W213" s="63"/>
    </row>
    <row r="214" spans="1:23" x14ac:dyDescent="0.2">
      <c r="A214" s="68">
        <v>728</v>
      </c>
      <c r="B214" s="63"/>
      <c r="C214" s="78" t="s">
        <v>231</v>
      </c>
      <c r="D214" s="80"/>
      <c r="E214" s="61">
        <v>4321841</v>
      </c>
      <c r="F214" s="80"/>
      <c r="G214" s="91">
        <v>3.5824691168631364E-3</v>
      </c>
      <c r="H214" s="63"/>
      <c r="I214" s="61">
        <v>1301928</v>
      </c>
      <c r="J214" s="63"/>
      <c r="K214" s="61">
        <v>4020631</v>
      </c>
      <c r="L214" s="80"/>
      <c r="M214" s="91">
        <v>3.4035504751121657E-3</v>
      </c>
      <c r="N214" s="80"/>
      <c r="O214" s="61">
        <v>1527831</v>
      </c>
      <c r="P214" s="63"/>
      <c r="Q214" s="61">
        <v>1374376</v>
      </c>
      <c r="R214" s="61">
        <v>1301928</v>
      </c>
      <c r="S214" s="61">
        <v>1231002</v>
      </c>
      <c r="T214" s="61">
        <v>1185256</v>
      </c>
      <c r="U214" s="61">
        <v>1301928</v>
      </c>
      <c r="V214" s="61">
        <v>1436278</v>
      </c>
      <c r="W214" s="63"/>
    </row>
    <row r="215" spans="1:23" x14ac:dyDescent="0.2">
      <c r="A215" s="68">
        <v>729</v>
      </c>
      <c r="B215" s="63"/>
      <c r="C215" s="78" t="s">
        <v>232</v>
      </c>
      <c r="D215" s="80"/>
      <c r="E215" s="61">
        <v>3428393</v>
      </c>
      <c r="F215" s="80"/>
      <c r="G215" s="91">
        <v>2.8418704073032205E-3</v>
      </c>
      <c r="H215" s="63"/>
      <c r="I215" s="61">
        <v>1032781</v>
      </c>
      <c r="J215" s="63"/>
      <c r="K215" s="61">
        <v>3721058</v>
      </c>
      <c r="L215" s="80"/>
      <c r="M215" s="91">
        <v>3.1499554979852479E-3</v>
      </c>
      <c r="N215" s="80"/>
      <c r="O215" s="61">
        <v>1413991</v>
      </c>
      <c r="P215" s="63"/>
      <c r="Q215" s="61">
        <v>1090252</v>
      </c>
      <c r="R215" s="61">
        <v>1032781</v>
      </c>
      <c r="S215" s="61">
        <v>976517</v>
      </c>
      <c r="T215" s="61">
        <v>940228</v>
      </c>
      <c r="U215" s="61">
        <v>1032781</v>
      </c>
      <c r="V215" s="61">
        <v>1139357</v>
      </c>
      <c r="W215" s="63"/>
    </row>
    <row r="216" spans="1:23" x14ac:dyDescent="0.2">
      <c r="A216" s="68">
        <v>730</v>
      </c>
      <c r="B216" s="63"/>
      <c r="C216" s="78" t="s">
        <v>233</v>
      </c>
      <c r="D216" s="80"/>
      <c r="E216" s="61">
        <v>0</v>
      </c>
      <c r="F216" s="80"/>
      <c r="G216" s="91">
        <v>0</v>
      </c>
      <c r="H216" s="63"/>
      <c r="I216" s="61">
        <v>0</v>
      </c>
      <c r="J216" s="63"/>
      <c r="K216" s="61">
        <v>0</v>
      </c>
      <c r="L216" s="80"/>
      <c r="M216" s="91">
        <v>0</v>
      </c>
      <c r="N216" s="80"/>
      <c r="O216" s="61">
        <v>0</v>
      </c>
      <c r="P216" s="63"/>
      <c r="Q216" s="61">
        <v>0</v>
      </c>
      <c r="R216" s="61">
        <v>0</v>
      </c>
      <c r="S216" s="61">
        <v>0</v>
      </c>
      <c r="T216" s="61">
        <v>0</v>
      </c>
      <c r="U216" s="61">
        <v>0</v>
      </c>
      <c r="V216" s="61">
        <v>0</v>
      </c>
      <c r="W216" s="63"/>
    </row>
    <row r="217" spans="1:23" x14ac:dyDescent="0.2">
      <c r="A217" s="68">
        <v>731</v>
      </c>
      <c r="B217" s="63"/>
      <c r="C217" s="78" t="s">
        <v>234</v>
      </c>
      <c r="D217" s="80"/>
      <c r="E217" s="61">
        <v>0</v>
      </c>
      <c r="F217" s="80"/>
      <c r="G217" s="91">
        <v>0</v>
      </c>
      <c r="H217" s="63"/>
      <c r="I217" s="61">
        <v>0</v>
      </c>
      <c r="J217" s="63"/>
      <c r="K217" s="61">
        <v>0</v>
      </c>
      <c r="L217" s="80"/>
      <c r="M217" s="91">
        <v>0</v>
      </c>
      <c r="N217" s="80"/>
      <c r="O217" s="61">
        <v>0</v>
      </c>
      <c r="P217" s="63"/>
      <c r="Q217" s="61">
        <v>0</v>
      </c>
      <c r="R217" s="61">
        <v>0</v>
      </c>
      <c r="S217" s="61">
        <v>0</v>
      </c>
      <c r="T217" s="61">
        <v>0</v>
      </c>
      <c r="U217" s="61">
        <v>0</v>
      </c>
      <c r="V217" s="61">
        <v>0</v>
      </c>
      <c r="W217" s="63"/>
    </row>
    <row r="218" spans="1:23" x14ac:dyDescent="0.2">
      <c r="A218" s="68">
        <v>733</v>
      </c>
      <c r="B218" s="63"/>
      <c r="C218" s="78" t="s">
        <v>235</v>
      </c>
      <c r="D218" s="80"/>
      <c r="E218" s="61">
        <v>250287</v>
      </c>
      <c r="F218" s="80"/>
      <c r="G218" s="91">
        <v>2.0746840243598128E-4</v>
      </c>
      <c r="H218" s="63"/>
      <c r="I218" s="61">
        <v>75397</v>
      </c>
      <c r="J218" s="63"/>
      <c r="K218" s="61">
        <v>2896173</v>
      </c>
      <c r="L218" s="80"/>
      <c r="M218" s="91">
        <v>2.4516726330163167E-3</v>
      </c>
      <c r="N218" s="80"/>
      <c r="O218" s="61">
        <v>1100537</v>
      </c>
      <c r="P218" s="63"/>
      <c r="Q218" s="61">
        <v>79593</v>
      </c>
      <c r="R218" s="61">
        <v>75397</v>
      </c>
      <c r="S218" s="61">
        <v>71290</v>
      </c>
      <c r="T218" s="61">
        <v>68640</v>
      </c>
      <c r="U218" s="61">
        <v>75397</v>
      </c>
      <c r="V218" s="61">
        <v>83177</v>
      </c>
      <c r="W218" s="63"/>
    </row>
    <row r="219" spans="1:23" x14ac:dyDescent="0.2">
      <c r="A219" s="68">
        <v>734</v>
      </c>
      <c r="B219" s="63"/>
      <c r="C219" s="78" t="s">
        <v>236</v>
      </c>
      <c r="D219" s="80"/>
      <c r="E219" s="61">
        <v>228263</v>
      </c>
      <c r="F219" s="80"/>
      <c r="G219" s="91">
        <v>1.8921222414765607E-4</v>
      </c>
      <c r="H219" s="63"/>
      <c r="I219" s="61">
        <v>68763</v>
      </c>
      <c r="J219" s="63"/>
      <c r="K219" s="61">
        <v>3059327</v>
      </c>
      <c r="L219" s="80"/>
      <c r="M219" s="91">
        <v>2.5897859973654574E-3</v>
      </c>
      <c r="N219" s="80"/>
      <c r="O219" s="61">
        <v>1162535</v>
      </c>
      <c r="P219" s="63"/>
      <c r="Q219" s="61">
        <v>72589</v>
      </c>
      <c r="R219" s="61">
        <v>68763</v>
      </c>
      <c r="S219" s="61">
        <v>65017</v>
      </c>
      <c r="T219" s="61">
        <v>62601</v>
      </c>
      <c r="U219" s="61">
        <v>68763</v>
      </c>
      <c r="V219" s="61">
        <v>75859</v>
      </c>
      <c r="W219" s="63"/>
    </row>
    <row r="220" spans="1:23" x14ac:dyDescent="0.2">
      <c r="A220" s="68">
        <v>735</v>
      </c>
      <c r="B220" s="63"/>
      <c r="C220" s="78" t="s">
        <v>237</v>
      </c>
      <c r="D220" s="80"/>
      <c r="E220" s="61">
        <v>6229762</v>
      </c>
      <c r="F220" s="80"/>
      <c r="G220" s="91">
        <v>5.1639868219139776E-3</v>
      </c>
      <c r="H220" s="63"/>
      <c r="I220" s="61">
        <v>1876671</v>
      </c>
      <c r="J220" s="63"/>
      <c r="K220" s="61">
        <v>5970278</v>
      </c>
      <c r="L220" s="80"/>
      <c r="M220" s="91">
        <v>5.0539685247046329E-3</v>
      </c>
      <c r="N220" s="80"/>
      <c r="O220" s="61">
        <v>2268684</v>
      </c>
      <c r="P220" s="63"/>
      <c r="Q220" s="61">
        <v>1981102</v>
      </c>
      <c r="R220" s="61">
        <v>1876671</v>
      </c>
      <c r="S220" s="61">
        <v>1774434</v>
      </c>
      <c r="T220" s="61">
        <v>1708493</v>
      </c>
      <c r="U220" s="61">
        <v>1876671</v>
      </c>
      <c r="V220" s="61">
        <v>2070330</v>
      </c>
      <c r="W220" s="63"/>
    </row>
    <row r="221" spans="1:23" x14ac:dyDescent="0.2">
      <c r="A221" s="68">
        <v>736</v>
      </c>
      <c r="B221" s="63"/>
      <c r="C221" s="78" t="s">
        <v>238</v>
      </c>
      <c r="D221" s="80"/>
      <c r="E221" s="61">
        <v>0</v>
      </c>
      <c r="F221" s="80"/>
      <c r="G221" s="91">
        <v>0</v>
      </c>
      <c r="H221" s="63"/>
      <c r="I221" s="61">
        <v>0</v>
      </c>
      <c r="J221" s="63"/>
      <c r="K221" s="61">
        <v>0</v>
      </c>
      <c r="L221" s="80"/>
      <c r="M221" s="91">
        <v>0</v>
      </c>
      <c r="N221" s="80"/>
      <c r="O221" s="61">
        <v>0</v>
      </c>
      <c r="P221" s="63"/>
      <c r="Q221" s="61">
        <v>0</v>
      </c>
      <c r="R221" s="61">
        <v>0</v>
      </c>
      <c r="S221" s="61">
        <v>0</v>
      </c>
      <c r="T221" s="61">
        <v>0</v>
      </c>
      <c r="U221" s="61">
        <v>0</v>
      </c>
      <c r="V221" s="61">
        <v>0</v>
      </c>
      <c r="W221" s="63"/>
    </row>
    <row r="222" spans="1:23" x14ac:dyDescent="0.2">
      <c r="A222" s="68">
        <v>737</v>
      </c>
      <c r="B222" s="63"/>
      <c r="C222" s="78" t="s">
        <v>239</v>
      </c>
      <c r="D222" s="80"/>
      <c r="E222" s="61">
        <v>2696437</v>
      </c>
      <c r="F222" s="80"/>
      <c r="G222" s="91">
        <v>2.235135970542897E-3</v>
      </c>
      <c r="H222" s="63"/>
      <c r="I222" s="61">
        <v>812283</v>
      </c>
      <c r="J222" s="63"/>
      <c r="K222" s="61">
        <v>2888918</v>
      </c>
      <c r="L222" s="80"/>
      <c r="M222" s="91">
        <v>2.4455311197322232E-3</v>
      </c>
      <c r="N222" s="80"/>
      <c r="O222" s="61">
        <v>1097780</v>
      </c>
      <c r="P222" s="63"/>
      <c r="Q222" s="61">
        <v>857484</v>
      </c>
      <c r="R222" s="61">
        <v>812283</v>
      </c>
      <c r="S222" s="61">
        <v>768031</v>
      </c>
      <c r="T222" s="61">
        <v>739490</v>
      </c>
      <c r="U222" s="61">
        <v>812283</v>
      </c>
      <c r="V222" s="61">
        <v>896105</v>
      </c>
      <c r="W222" s="63"/>
    </row>
    <row r="223" spans="1:23" x14ac:dyDescent="0.2">
      <c r="A223" s="68">
        <v>738</v>
      </c>
      <c r="B223" s="63"/>
      <c r="C223" s="78" t="s">
        <v>240</v>
      </c>
      <c r="D223" s="80"/>
      <c r="E223" s="61">
        <v>0</v>
      </c>
      <c r="F223" s="80"/>
      <c r="G223" s="91">
        <v>0</v>
      </c>
      <c r="H223" s="63"/>
      <c r="I223" s="61">
        <v>2</v>
      </c>
      <c r="J223" s="63"/>
      <c r="K223" s="61">
        <v>13240</v>
      </c>
      <c r="L223" s="80"/>
      <c r="M223" s="91">
        <v>1.1207944297918679E-5</v>
      </c>
      <c r="N223" s="80"/>
      <c r="O223" s="61">
        <v>5032</v>
      </c>
      <c r="P223" s="63"/>
      <c r="Q223" s="61">
        <v>2</v>
      </c>
      <c r="R223" s="61">
        <v>2</v>
      </c>
      <c r="S223" s="61">
        <v>2</v>
      </c>
      <c r="T223" s="61">
        <v>2</v>
      </c>
      <c r="U223" s="61">
        <v>2</v>
      </c>
      <c r="V223" s="61">
        <v>2</v>
      </c>
      <c r="W223" s="63"/>
    </row>
    <row r="224" spans="1:23" x14ac:dyDescent="0.2">
      <c r="A224" s="68">
        <v>739</v>
      </c>
      <c r="B224" s="63"/>
      <c r="C224" s="78" t="s">
        <v>241</v>
      </c>
      <c r="D224" s="80"/>
      <c r="E224" s="61">
        <v>1964336</v>
      </c>
      <c r="F224" s="80"/>
      <c r="G224" s="91">
        <v>1.628281340091518E-3</v>
      </c>
      <c r="H224" s="63"/>
      <c r="I224" s="61">
        <v>591744</v>
      </c>
      <c r="J224" s="63"/>
      <c r="K224" s="61">
        <v>2086030</v>
      </c>
      <c r="L224" s="80"/>
      <c r="M224" s="91">
        <v>1.7658691875972283E-3</v>
      </c>
      <c r="N224" s="80"/>
      <c r="O224" s="61">
        <v>792684</v>
      </c>
      <c r="P224" s="63"/>
      <c r="Q224" s="61">
        <v>624673</v>
      </c>
      <c r="R224" s="61">
        <v>591744</v>
      </c>
      <c r="S224" s="61">
        <v>559507</v>
      </c>
      <c r="T224" s="61">
        <v>538715</v>
      </c>
      <c r="U224" s="61">
        <v>591744</v>
      </c>
      <c r="V224" s="61">
        <v>652808</v>
      </c>
      <c r="W224" s="63"/>
    </row>
    <row r="225" spans="1:23" x14ac:dyDescent="0.2">
      <c r="A225" s="68">
        <v>740</v>
      </c>
      <c r="B225" s="63"/>
      <c r="C225" s="78" t="s">
        <v>242</v>
      </c>
      <c r="D225" s="80"/>
      <c r="E225" s="61">
        <v>0</v>
      </c>
      <c r="F225" s="80"/>
      <c r="G225" s="91">
        <v>0</v>
      </c>
      <c r="H225" s="63"/>
      <c r="I225" s="61">
        <v>0</v>
      </c>
      <c r="J225" s="63"/>
      <c r="K225" s="61">
        <v>0</v>
      </c>
      <c r="L225" s="80"/>
      <c r="M225" s="91">
        <v>0</v>
      </c>
      <c r="N225" s="80"/>
      <c r="O225" s="61">
        <v>0</v>
      </c>
      <c r="P225" s="63"/>
      <c r="Q225" s="61">
        <v>0</v>
      </c>
      <c r="R225" s="61">
        <v>0</v>
      </c>
      <c r="S225" s="61">
        <v>0</v>
      </c>
      <c r="T225" s="61">
        <v>0</v>
      </c>
      <c r="U225" s="61">
        <v>0</v>
      </c>
      <c r="V225" s="61">
        <v>0</v>
      </c>
      <c r="W225" s="63"/>
    </row>
    <row r="226" spans="1:23" x14ac:dyDescent="0.2">
      <c r="A226" s="68">
        <v>741</v>
      </c>
      <c r="B226" s="63"/>
      <c r="C226" s="78" t="s">
        <v>243</v>
      </c>
      <c r="D226" s="80"/>
      <c r="E226" s="61">
        <v>5801811</v>
      </c>
      <c r="F226" s="80"/>
      <c r="G226" s="91">
        <v>4.8092488199766789E-3</v>
      </c>
      <c r="H226" s="63"/>
      <c r="I226" s="61">
        <v>1747758</v>
      </c>
      <c r="J226" s="63"/>
      <c r="K226" s="61">
        <v>5795392</v>
      </c>
      <c r="L226" s="80"/>
      <c r="M226" s="91">
        <v>4.9059237704383333E-3</v>
      </c>
      <c r="N226" s="80"/>
      <c r="O226" s="61">
        <v>2202230</v>
      </c>
      <c r="P226" s="63"/>
      <c r="Q226" s="61">
        <v>1845016</v>
      </c>
      <c r="R226" s="61">
        <v>1747758</v>
      </c>
      <c r="S226" s="61">
        <v>1652544</v>
      </c>
      <c r="T226" s="61">
        <v>1591133</v>
      </c>
      <c r="U226" s="61">
        <v>1747758</v>
      </c>
      <c r="V226" s="61">
        <v>1928114</v>
      </c>
      <c r="W226" s="63"/>
    </row>
    <row r="227" spans="1:23" x14ac:dyDescent="0.2">
      <c r="A227" s="68">
        <v>742</v>
      </c>
      <c r="B227" s="63"/>
      <c r="C227" s="78" t="s">
        <v>244</v>
      </c>
      <c r="D227" s="80"/>
      <c r="E227" s="61">
        <v>1905160</v>
      </c>
      <c r="F227" s="80"/>
      <c r="G227" s="91">
        <v>1.5792290513887421E-3</v>
      </c>
      <c r="H227" s="63"/>
      <c r="I227" s="61">
        <v>573922</v>
      </c>
      <c r="J227" s="63"/>
      <c r="K227" s="61">
        <v>1771872</v>
      </c>
      <c r="L227" s="80"/>
      <c r="M227" s="91">
        <v>1.4999276947916741E-3</v>
      </c>
      <c r="N227" s="80"/>
      <c r="O227" s="61">
        <v>673311</v>
      </c>
      <c r="P227" s="63"/>
      <c r="Q227" s="61">
        <v>605859</v>
      </c>
      <c r="R227" s="61">
        <v>573922</v>
      </c>
      <c r="S227" s="61">
        <v>542656</v>
      </c>
      <c r="T227" s="61">
        <v>522490</v>
      </c>
      <c r="U227" s="61">
        <v>573922</v>
      </c>
      <c r="V227" s="61">
        <v>633147</v>
      </c>
      <c r="W227" s="63"/>
    </row>
    <row r="228" spans="1:23" x14ac:dyDescent="0.2">
      <c r="A228" s="68">
        <v>743</v>
      </c>
      <c r="B228" s="63"/>
      <c r="C228" s="78" t="s">
        <v>245</v>
      </c>
      <c r="D228" s="80"/>
      <c r="E228" s="61">
        <v>3821891</v>
      </c>
      <c r="F228" s="80"/>
      <c r="G228" s="91">
        <v>3.1680495593237163E-3</v>
      </c>
      <c r="H228" s="63"/>
      <c r="I228" s="61">
        <v>1151318</v>
      </c>
      <c r="J228" s="63"/>
      <c r="K228" s="61">
        <v>4105923</v>
      </c>
      <c r="L228" s="80"/>
      <c r="M228" s="91">
        <v>3.4757519845576403E-3</v>
      </c>
      <c r="N228" s="80"/>
      <c r="O228" s="61">
        <v>1560237</v>
      </c>
      <c r="P228" s="63"/>
      <c r="Q228" s="61">
        <v>1215385</v>
      </c>
      <c r="R228" s="61">
        <v>1151318</v>
      </c>
      <c r="S228" s="61">
        <v>1088596</v>
      </c>
      <c r="T228" s="61">
        <v>1048143</v>
      </c>
      <c r="U228" s="61">
        <v>1151318</v>
      </c>
      <c r="V228" s="61">
        <v>1270126</v>
      </c>
      <c r="W228" s="63"/>
    </row>
    <row r="229" spans="1:23" x14ac:dyDescent="0.2">
      <c r="A229" s="68">
        <v>744</v>
      </c>
      <c r="B229" s="63"/>
      <c r="C229" s="78" t="s">
        <v>246</v>
      </c>
      <c r="D229" s="80"/>
      <c r="E229" s="61">
        <v>0</v>
      </c>
      <c r="F229" s="80"/>
      <c r="G229" s="91">
        <v>0</v>
      </c>
      <c r="H229" s="63"/>
      <c r="I229" s="61">
        <v>0</v>
      </c>
      <c r="J229" s="63"/>
      <c r="K229" s="61">
        <v>0</v>
      </c>
      <c r="L229" s="80"/>
      <c r="M229" s="91">
        <v>0</v>
      </c>
      <c r="N229" s="80"/>
      <c r="O229" s="61">
        <v>0</v>
      </c>
      <c r="P229" s="63"/>
      <c r="Q229" s="61">
        <v>0</v>
      </c>
      <c r="R229" s="61">
        <v>0</v>
      </c>
      <c r="S229" s="61">
        <v>0</v>
      </c>
      <c r="T229" s="61">
        <v>0</v>
      </c>
      <c r="U229" s="61">
        <v>0</v>
      </c>
      <c r="V229" s="61">
        <v>0</v>
      </c>
      <c r="W229" s="63"/>
    </row>
    <row r="230" spans="1:23" x14ac:dyDescent="0.2">
      <c r="A230" s="68">
        <v>745</v>
      </c>
      <c r="B230" s="63"/>
      <c r="C230" s="78" t="s">
        <v>247</v>
      </c>
      <c r="D230" s="80"/>
      <c r="E230" s="61">
        <v>4318617</v>
      </c>
      <c r="F230" s="80"/>
      <c r="G230" s="91">
        <v>3.5797966723116669E-3</v>
      </c>
      <c r="H230" s="63"/>
      <c r="I230" s="61">
        <v>1300955</v>
      </c>
      <c r="J230" s="63"/>
      <c r="K230" s="61">
        <v>4724613</v>
      </c>
      <c r="L230" s="80"/>
      <c r="M230" s="91">
        <v>3.9994863544729961E-3</v>
      </c>
      <c r="N230" s="80"/>
      <c r="O230" s="61">
        <v>1795339</v>
      </c>
      <c r="P230" s="63"/>
      <c r="Q230" s="61">
        <v>1373349</v>
      </c>
      <c r="R230" s="61">
        <v>1300955</v>
      </c>
      <c r="S230" s="61">
        <v>1230082</v>
      </c>
      <c r="T230" s="61">
        <v>1184370</v>
      </c>
      <c r="U230" s="61">
        <v>1300955</v>
      </c>
      <c r="V230" s="61">
        <v>1435204</v>
      </c>
      <c r="W230" s="63"/>
    </row>
    <row r="231" spans="1:23" x14ac:dyDescent="0.2">
      <c r="A231" s="68">
        <v>747</v>
      </c>
      <c r="B231" s="63"/>
      <c r="C231" s="78" t="s">
        <v>248</v>
      </c>
      <c r="D231" s="80"/>
      <c r="E231" s="61">
        <v>3362043</v>
      </c>
      <c r="F231" s="80"/>
      <c r="G231" s="91">
        <v>2.7868714321202213E-3</v>
      </c>
      <c r="H231" s="63"/>
      <c r="I231" s="61">
        <v>1012795</v>
      </c>
      <c r="J231" s="63"/>
      <c r="K231" s="61">
        <v>3328977</v>
      </c>
      <c r="L231" s="80"/>
      <c r="M231" s="91">
        <v>2.8180505124661957E-3</v>
      </c>
      <c r="N231" s="80"/>
      <c r="O231" s="61">
        <v>1264998</v>
      </c>
      <c r="P231" s="63"/>
      <c r="Q231" s="61">
        <v>1069154</v>
      </c>
      <c r="R231" s="61">
        <v>1012795</v>
      </c>
      <c r="S231" s="61">
        <v>957620</v>
      </c>
      <c r="T231" s="61">
        <v>922033</v>
      </c>
      <c r="U231" s="61">
        <v>1012795</v>
      </c>
      <c r="V231" s="61">
        <v>1117308</v>
      </c>
      <c r="W231" s="63"/>
    </row>
    <row r="232" spans="1:23" x14ac:dyDescent="0.2">
      <c r="A232" s="68">
        <v>748</v>
      </c>
      <c r="B232" s="63"/>
      <c r="C232" s="78" t="s">
        <v>249</v>
      </c>
      <c r="D232" s="80"/>
      <c r="E232" s="61">
        <v>1933655</v>
      </c>
      <c r="F232" s="80"/>
      <c r="G232" s="91">
        <v>1.6028491839861735E-3</v>
      </c>
      <c r="H232" s="63"/>
      <c r="I232" s="61">
        <v>582502</v>
      </c>
      <c r="J232" s="63"/>
      <c r="K232" s="61">
        <v>1914369</v>
      </c>
      <c r="L232" s="80"/>
      <c r="M232" s="91">
        <v>1.620554465080233E-3</v>
      </c>
      <c r="N232" s="80"/>
      <c r="O232" s="61">
        <v>727456</v>
      </c>
      <c r="P232" s="63"/>
      <c r="Q232" s="61">
        <v>614917</v>
      </c>
      <c r="R232" s="61">
        <v>582502</v>
      </c>
      <c r="S232" s="61">
        <v>550768</v>
      </c>
      <c r="T232" s="61">
        <v>530301</v>
      </c>
      <c r="U232" s="61">
        <v>582502</v>
      </c>
      <c r="V232" s="61">
        <v>642612</v>
      </c>
      <c r="W232" s="63"/>
    </row>
    <row r="233" spans="1:23" x14ac:dyDescent="0.2">
      <c r="A233" s="68">
        <v>749</v>
      </c>
      <c r="B233" s="63"/>
      <c r="C233" s="78" t="s">
        <v>250</v>
      </c>
      <c r="D233" s="80"/>
      <c r="E233" s="61">
        <v>3695899</v>
      </c>
      <c r="F233" s="80"/>
      <c r="G233" s="91">
        <v>3.0636120177825487E-3</v>
      </c>
      <c r="H233" s="63"/>
      <c r="I233" s="61">
        <v>1113365</v>
      </c>
      <c r="J233" s="63"/>
      <c r="K233" s="61">
        <v>3988371</v>
      </c>
      <c r="L233" s="80"/>
      <c r="M233" s="91">
        <v>3.3762416924043972E-3</v>
      </c>
      <c r="N233" s="80"/>
      <c r="O233" s="61">
        <v>1515568</v>
      </c>
      <c r="P233" s="63"/>
      <c r="Q233" s="61">
        <v>1175320</v>
      </c>
      <c r="R233" s="61">
        <v>1113365</v>
      </c>
      <c r="S233" s="61">
        <v>1052711</v>
      </c>
      <c r="T233" s="61">
        <v>1013591</v>
      </c>
      <c r="U233" s="61">
        <v>1113365</v>
      </c>
      <c r="V233" s="61">
        <v>1228256</v>
      </c>
      <c r="W233" s="63"/>
    </row>
    <row r="234" spans="1:23" x14ac:dyDescent="0.2">
      <c r="A234" s="68">
        <v>750</v>
      </c>
      <c r="B234" s="63"/>
      <c r="C234" s="78" t="s">
        <v>251</v>
      </c>
      <c r="D234" s="80"/>
      <c r="E234" s="61">
        <v>0</v>
      </c>
      <c r="F234" s="80"/>
      <c r="G234" s="91">
        <v>0</v>
      </c>
      <c r="H234" s="63"/>
      <c r="I234" s="61">
        <v>0</v>
      </c>
      <c r="J234" s="63"/>
      <c r="K234" s="61">
        <v>0</v>
      </c>
      <c r="L234" s="80"/>
      <c r="M234" s="91">
        <v>0</v>
      </c>
      <c r="N234" s="80"/>
      <c r="O234" s="61">
        <v>0</v>
      </c>
      <c r="P234" s="63"/>
      <c r="Q234" s="61">
        <v>0</v>
      </c>
      <c r="R234" s="61">
        <v>0</v>
      </c>
      <c r="S234" s="61">
        <v>0</v>
      </c>
      <c r="T234" s="61">
        <v>0</v>
      </c>
      <c r="U234" s="61">
        <v>0</v>
      </c>
      <c r="V234" s="61">
        <v>0</v>
      </c>
      <c r="W234" s="63"/>
    </row>
    <row r="235" spans="1:23" x14ac:dyDescent="0.2">
      <c r="A235" s="68">
        <v>751</v>
      </c>
      <c r="B235" s="63"/>
      <c r="C235" s="78" t="s">
        <v>252</v>
      </c>
      <c r="D235" s="80"/>
      <c r="E235" s="61">
        <v>118725</v>
      </c>
      <c r="F235" s="80"/>
      <c r="G235" s="91">
        <v>9.8413765314266734E-5</v>
      </c>
      <c r="H235" s="63"/>
      <c r="I235" s="61">
        <v>35765</v>
      </c>
      <c r="J235" s="63"/>
      <c r="K235" s="61">
        <v>116836</v>
      </c>
      <c r="L235" s="80"/>
      <c r="M235" s="91">
        <v>9.8904182778823774E-5</v>
      </c>
      <c r="N235" s="80"/>
      <c r="O235" s="61">
        <v>44396</v>
      </c>
      <c r="P235" s="63"/>
      <c r="Q235" s="61">
        <v>37755</v>
      </c>
      <c r="R235" s="61">
        <v>35765</v>
      </c>
      <c r="S235" s="61">
        <v>33817</v>
      </c>
      <c r="T235" s="61">
        <v>32560</v>
      </c>
      <c r="U235" s="61">
        <v>35765</v>
      </c>
      <c r="V235" s="61">
        <v>39456</v>
      </c>
      <c r="W235" s="63"/>
    </row>
    <row r="236" spans="1:23" x14ac:dyDescent="0.2">
      <c r="A236" s="68">
        <v>752</v>
      </c>
      <c r="B236" s="63"/>
      <c r="C236" s="78" t="s">
        <v>253</v>
      </c>
      <c r="D236" s="80"/>
      <c r="E236" s="61">
        <v>5692318</v>
      </c>
      <c r="F236" s="80"/>
      <c r="G236" s="91">
        <v>4.7184876626336168E-3</v>
      </c>
      <c r="H236" s="63"/>
      <c r="I236" s="61">
        <v>1714775</v>
      </c>
      <c r="J236" s="63"/>
      <c r="K236" s="61">
        <v>6159324</v>
      </c>
      <c r="L236" s="80"/>
      <c r="M236" s="91">
        <v>5.2140000230236913E-3</v>
      </c>
      <c r="N236" s="80"/>
      <c r="O236" s="61">
        <v>2340527</v>
      </c>
      <c r="P236" s="63"/>
      <c r="Q236" s="61">
        <v>1810197</v>
      </c>
      <c r="R236" s="61">
        <v>1714775</v>
      </c>
      <c r="S236" s="61">
        <v>1621357</v>
      </c>
      <c r="T236" s="61">
        <v>1561106</v>
      </c>
      <c r="U236" s="61">
        <v>1714775</v>
      </c>
      <c r="V236" s="61">
        <v>1891728</v>
      </c>
      <c r="W236" s="63"/>
    </row>
    <row r="237" spans="1:23" x14ac:dyDescent="0.2">
      <c r="A237" s="68">
        <v>753</v>
      </c>
      <c r="B237" s="63"/>
      <c r="C237" s="78" t="s">
        <v>254</v>
      </c>
      <c r="D237" s="80"/>
      <c r="E237" s="61">
        <v>4239788</v>
      </c>
      <c r="F237" s="80"/>
      <c r="G237" s="91">
        <v>3.5144535793998257E-3</v>
      </c>
      <c r="H237" s="63"/>
      <c r="I237" s="61">
        <v>1277207</v>
      </c>
      <c r="J237" s="63"/>
      <c r="K237" s="61">
        <v>4367641</v>
      </c>
      <c r="L237" s="80"/>
      <c r="M237" s="91">
        <v>3.6973018913372987E-3</v>
      </c>
      <c r="N237" s="80"/>
      <c r="O237" s="61">
        <v>1659692</v>
      </c>
      <c r="P237" s="63"/>
      <c r="Q237" s="61">
        <v>1348280</v>
      </c>
      <c r="R237" s="61">
        <v>1277207</v>
      </c>
      <c r="S237" s="61">
        <v>1207627</v>
      </c>
      <c r="T237" s="61">
        <v>1162750</v>
      </c>
      <c r="U237" s="61">
        <v>1277207</v>
      </c>
      <c r="V237" s="61">
        <v>1409006</v>
      </c>
      <c r="W237" s="63"/>
    </row>
    <row r="238" spans="1:23" x14ac:dyDescent="0.2">
      <c r="A238" s="68">
        <v>754</v>
      </c>
      <c r="B238" s="63"/>
      <c r="C238" s="78" t="s">
        <v>255</v>
      </c>
      <c r="D238" s="80"/>
      <c r="E238" s="61">
        <v>2812625</v>
      </c>
      <c r="F238" s="80"/>
      <c r="G238" s="91">
        <v>2.3314467607246955E-3</v>
      </c>
      <c r="H238" s="63"/>
      <c r="I238" s="61">
        <v>847285</v>
      </c>
      <c r="J238" s="63"/>
      <c r="K238" s="61">
        <v>3825106</v>
      </c>
      <c r="L238" s="80"/>
      <c r="M238" s="91">
        <v>3.238034364171792E-3</v>
      </c>
      <c r="N238" s="80"/>
      <c r="O238" s="61">
        <v>1453530</v>
      </c>
      <c r="P238" s="63"/>
      <c r="Q238" s="61">
        <v>894434</v>
      </c>
      <c r="R238" s="61">
        <v>847285</v>
      </c>
      <c r="S238" s="61">
        <v>801127</v>
      </c>
      <c r="T238" s="61">
        <v>771356</v>
      </c>
      <c r="U238" s="61">
        <v>847285</v>
      </c>
      <c r="V238" s="61">
        <v>934719</v>
      </c>
      <c r="W238" s="63"/>
    </row>
    <row r="239" spans="1:23" x14ac:dyDescent="0.2">
      <c r="A239" s="68">
        <v>756</v>
      </c>
      <c r="B239" s="63"/>
      <c r="C239" s="78" t="s">
        <v>256</v>
      </c>
      <c r="D239" s="80"/>
      <c r="E239" s="61">
        <v>8807961</v>
      </c>
      <c r="F239" s="80"/>
      <c r="G239" s="91">
        <v>7.3011127121601531E-3</v>
      </c>
      <c r="H239" s="63"/>
      <c r="I239" s="61">
        <v>2653341</v>
      </c>
      <c r="J239" s="63"/>
      <c r="K239" s="61">
        <v>8463938</v>
      </c>
      <c r="L239" s="80"/>
      <c r="M239" s="91">
        <v>7.164905260199186E-3</v>
      </c>
      <c r="N239" s="80"/>
      <c r="O239" s="61">
        <v>3216271</v>
      </c>
      <c r="P239" s="63"/>
      <c r="Q239" s="61">
        <v>2800992</v>
      </c>
      <c r="R239" s="61">
        <v>2653341</v>
      </c>
      <c r="S239" s="61">
        <v>2508792</v>
      </c>
      <c r="T239" s="61">
        <v>2415562</v>
      </c>
      <c r="U239" s="61">
        <v>2653341</v>
      </c>
      <c r="V239" s="61">
        <v>2927147</v>
      </c>
      <c r="W239" s="63"/>
    </row>
    <row r="240" spans="1:23" x14ac:dyDescent="0.2">
      <c r="A240" s="68">
        <v>757</v>
      </c>
      <c r="B240" s="63"/>
      <c r="C240" s="78" t="s">
        <v>257</v>
      </c>
      <c r="D240" s="80"/>
      <c r="E240" s="61">
        <v>1922967</v>
      </c>
      <c r="F240" s="80"/>
      <c r="G240" s="91">
        <v>1.5939896655723694E-3</v>
      </c>
      <c r="H240" s="63"/>
      <c r="I240" s="61">
        <v>579281</v>
      </c>
      <c r="J240" s="63"/>
      <c r="K240" s="61">
        <v>1920487</v>
      </c>
      <c r="L240" s="80"/>
      <c r="M240" s="91">
        <v>1.6257334834499206E-3</v>
      </c>
      <c r="N240" s="80"/>
      <c r="O240" s="61">
        <v>729779</v>
      </c>
      <c r="P240" s="63"/>
      <c r="Q240" s="61">
        <v>611516</v>
      </c>
      <c r="R240" s="61">
        <v>579281</v>
      </c>
      <c r="S240" s="61">
        <v>547723</v>
      </c>
      <c r="T240" s="61">
        <v>527369</v>
      </c>
      <c r="U240" s="61">
        <v>579281</v>
      </c>
      <c r="V240" s="61">
        <v>639059</v>
      </c>
      <c r="W240" s="63"/>
    </row>
    <row r="241" spans="1:23" x14ac:dyDescent="0.2">
      <c r="A241" s="68">
        <v>759</v>
      </c>
      <c r="B241" s="63"/>
      <c r="C241" s="78" t="s">
        <v>258</v>
      </c>
      <c r="D241" s="80"/>
      <c r="E241" s="61">
        <v>0</v>
      </c>
      <c r="F241" s="80"/>
      <c r="G241" s="91">
        <v>0</v>
      </c>
      <c r="H241" s="63"/>
      <c r="I241" s="61">
        <v>0</v>
      </c>
      <c r="J241" s="63"/>
      <c r="K241" s="61">
        <v>0</v>
      </c>
      <c r="L241" s="80"/>
      <c r="M241" s="91">
        <v>0</v>
      </c>
      <c r="N241" s="80"/>
      <c r="O241" s="61">
        <v>0</v>
      </c>
      <c r="P241" s="63"/>
      <c r="Q241" s="61">
        <v>0</v>
      </c>
      <c r="R241" s="61">
        <v>0</v>
      </c>
      <c r="S241" s="61">
        <v>0</v>
      </c>
      <c r="T241" s="61">
        <v>0</v>
      </c>
      <c r="U241" s="61">
        <v>0</v>
      </c>
      <c r="V241" s="61">
        <v>0</v>
      </c>
      <c r="W241" s="63"/>
    </row>
    <row r="242" spans="1:23" x14ac:dyDescent="0.2">
      <c r="A242" s="68">
        <v>760</v>
      </c>
      <c r="B242" s="63"/>
      <c r="C242" s="78" t="s">
        <v>259</v>
      </c>
      <c r="D242" s="80"/>
      <c r="E242" s="61">
        <v>0</v>
      </c>
      <c r="F242" s="80"/>
      <c r="G242" s="91">
        <v>0</v>
      </c>
      <c r="H242" s="63"/>
      <c r="I242" s="61">
        <v>0</v>
      </c>
      <c r="J242" s="63"/>
      <c r="K242" s="61">
        <v>0</v>
      </c>
      <c r="L242" s="80"/>
      <c r="M242" s="91">
        <v>0</v>
      </c>
      <c r="N242" s="80"/>
      <c r="O242" s="61">
        <v>0</v>
      </c>
      <c r="P242" s="63"/>
      <c r="Q242" s="61">
        <v>0</v>
      </c>
      <c r="R242" s="61">
        <v>0</v>
      </c>
      <c r="S242" s="61">
        <v>0</v>
      </c>
      <c r="T242" s="61">
        <v>0</v>
      </c>
      <c r="U242" s="61">
        <v>0</v>
      </c>
      <c r="V242" s="61">
        <v>0</v>
      </c>
      <c r="W242" s="63"/>
    </row>
    <row r="243" spans="1:23" x14ac:dyDescent="0.2">
      <c r="A243" s="68">
        <v>761</v>
      </c>
      <c r="B243" s="63"/>
      <c r="C243" s="78" t="s">
        <v>260</v>
      </c>
      <c r="D243" s="80"/>
      <c r="E243" s="61">
        <v>1608472</v>
      </c>
      <c r="F243" s="80"/>
      <c r="G243" s="91">
        <v>1.3332978388929816E-3</v>
      </c>
      <c r="H243" s="63"/>
      <c r="I243" s="61">
        <v>484542</v>
      </c>
      <c r="J243" s="63"/>
      <c r="K243" s="61">
        <v>1691794</v>
      </c>
      <c r="L243" s="80"/>
      <c r="M243" s="91">
        <v>1.4321399483046098E-3</v>
      </c>
      <c r="N243" s="80"/>
      <c r="O243" s="61">
        <v>642877</v>
      </c>
      <c r="P243" s="63"/>
      <c r="Q243" s="61">
        <v>511505</v>
      </c>
      <c r="R243" s="61">
        <v>484542</v>
      </c>
      <c r="S243" s="61">
        <v>458145</v>
      </c>
      <c r="T243" s="61">
        <v>441120</v>
      </c>
      <c r="U243" s="61">
        <v>484542</v>
      </c>
      <c r="V243" s="61">
        <v>534543</v>
      </c>
      <c r="W243" s="63"/>
    </row>
    <row r="244" spans="1:23" x14ac:dyDescent="0.2">
      <c r="A244" s="68">
        <v>762</v>
      </c>
      <c r="B244" s="63"/>
      <c r="C244" s="78" t="s">
        <v>261</v>
      </c>
      <c r="D244" s="80"/>
      <c r="E244" s="61">
        <v>0</v>
      </c>
      <c r="F244" s="80"/>
      <c r="G244" s="91">
        <v>0</v>
      </c>
      <c r="H244" s="63"/>
      <c r="I244" s="61">
        <v>0</v>
      </c>
      <c r="J244" s="63"/>
      <c r="K244" s="61">
        <v>0</v>
      </c>
      <c r="L244" s="80"/>
      <c r="M244" s="91">
        <v>0</v>
      </c>
      <c r="N244" s="80"/>
      <c r="O244" s="61">
        <v>0</v>
      </c>
      <c r="P244" s="63"/>
      <c r="Q244" s="61">
        <v>0</v>
      </c>
      <c r="R244" s="61">
        <v>0</v>
      </c>
      <c r="S244" s="61">
        <v>0</v>
      </c>
      <c r="T244" s="61">
        <v>0</v>
      </c>
      <c r="U244" s="61">
        <v>0</v>
      </c>
      <c r="V244" s="61">
        <v>0</v>
      </c>
      <c r="W244" s="63"/>
    </row>
    <row r="245" spans="1:23" x14ac:dyDescent="0.2">
      <c r="A245" s="68">
        <v>765</v>
      </c>
      <c r="B245" s="63"/>
      <c r="C245" s="78" t="s">
        <v>262</v>
      </c>
      <c r="D245" s="80"/>
      <c r="E245" s="61">
        <v>20041296</v>
      </c>
      <c r="F245" s="80"/>
      <c r="G245" s="91">
        <v>1.6612671308803981E-2</v>
      </c>
      <c r="H245" s="63"/>
      <c r="I245" s="61">
        <v>6037305</v>
      </c>
      <c r="J245" s="63"/>
      <c r="K245" s="61">
        <v>20948654</v>
      </c>
      <c r="L245" s="80"/>
      <c r="M245" s="91">
        <v>1.7733485434167019E-2</v>
      </c>
      <c r="N245" s="80"/>
      <c r="O245" s="61">
        <v>7960427</v>
      </c>
      <c r="P245" s="63"/>
      <c r="Q245" s="61">
        <v>6373263</v>
      </c>
      <c r="R245" s="61">
        <v>6037305</v>
      </c>
      <c r="S245" s="61">
        <v>5708404</v>
      </c>
      <c r="T245" s="61">
        <v>5496272</v>
      </c>
      <c r="U245" s="61">
        <v>6037305</v>
      </c>
      <c r="V245" s="61">
        <v>6660313</v>
      </c>
      <c r="W245" s="63"/>
    </row>
    <row r="246" spans="1:23" x14ac:dyDescent="0.2">
      <c r="A246" s="68">
        <v>766</v>
      </c>
      <c r="B246" s="63"/>
      <c r="C246" s="78" t="s">
        <v>263</v>
      </c>
      <c r="D246" s="80"/>
      <c r="E246" s="61">
        <v>125466</v>
      </c>
      <c r="F246" s="80"/>
      <c r="G246" s="91">
        <v>1.040015285653383E-4</v>
      </c>
      <c r="H246" s="63"/>
      <c r="I246" s="61">
        <v>37795</v>
      </c>
      <c r="J246" s="63"/>
      <c r="K246" s="61">
        <v>69512</v>
      </c>
      <c r="L246" s="80"/>
      <c r="M246" s="91">
        <v>5.8843400607018369E-5</v>
      </c>
      <c r="N246" s="80"/>
      <c r="O246" s="61">
        <v>26414</v>
      </c>
      <c r="P246" s="63"/>
      <c r="Q246" s="61">
        <v>39898</v>
      </c>
      <c r="R246" s="61">
        <v>37795</v>
      </c>
      <c r="S246" s="61">
        <v>35736</v>
      </c>
      <c r="T246" s="61">
        <v>34408</v>
      </c>
      <c r="U246" s="61">
        <v>37795</v>
      </c>
      <c r="V246" s="61">
        <v>41695</v>
      </c>
      <c r="W246" s="63"/>
    </row>
    <row r="247" spans="1:23" x14ac:dyDescent="0.2">
      <c r="A247" s="68">
        <v>767</v>
      </c>
      <c r="B247" s="63"/>
      <c r="C247" s="78" t="s">
        <v>264</v>
      </c>
      <c r="D247" s="80"/>
      <c r="E247" s="61">
        <v>17834415</v>
      </c>
      <c r="F247" s="80"/>
      <c r="G247" s="91">
        <v>1.478333908045684E-2</v>
      </c>
      <c r="H247" s="63"/>
      <c r="I247" s="61">
        <v>5372500</v>
      </c>
      <c r="J247" s="63"/>
      <c r="K247" s="61">
        <v>17683347</v>
      </c>
      <c r="L247" s="80"/>
      <c r="M247" s="91">
        <v>1.4969332943864605E-2</v>
      </c>
      <c r="N247" s="80"/>
      <c r="O247" s="61">
        <v>6719620</v>
      </c>
      <c r="P247" s="63"/>
      <c r="Q247" s="61">
        <v>5671464</v>
      </c>
      <c r="R247" s="61">
        <v>5372500</v>
      </c>
      <c r="S247" s="61">
        <v>5079817</v>
      </c>
      <c r="T247" s="61">
        <v>4891044</v>
      </c>
      <c r="U247" s="61">
        <v>5372500</v>
      </c>
      <c r="V247" s="61">
        <v>5926904</v>
      </c>
      <c r="W247" s="63"/>
    </row>
    <row r="248" spans="1:23" x14ac:dyDescent="0.2">
      <c r="A248" s="68">
        <v>768</v>
      </c>
      <c r="B248" s="63"/>
      <c r="C248" s="78" t="s">
        <v>265</v>
      </c>
      <c r="D248" s="80"/>
      <c r="E248" s="61">
        <v>4032417</v>
      </c>
      <c r="F248" s="80"/>
      <c r="G248" s="91">
        <v>3.3425591938282544E-3</v>
      </c>
      <c r="H248" s="63"/>
      <c r="I248" s="61">
        <v>1214742</v>
      </c>
      <c r="J248" s="63"/>
      <c r="K248" s="61">
        <v>4092829</v>
      </c>
      <c r="L248" s="80"/>
      <c r="M248" s="91">
        <v>3.4646676323947289E-3</v>
      </c>
      <c r="N248" s="80"/>
      <c r="O248" s="61">
        <v>1555262</v>
      </c>
      <c r="P248" s="63"/>
      <c r="Q248" s="61">
        <v>1282339</v>
      </c>
      <c r="R248" s="61">
        <v>1214742</v>
      </c>
      <c r="S248" s="61">
        <v>1148565</v>
      </c>
      <c r="T248" s="61">
        <v>1105883</v>
      </c>
      <c r="U248" s="61">
        <v>1214742</v>
      </c>
      <c r="V248" s="61">
        <v>1340095</v>
      </c>
      <c r="W248" s="63"/>
    </row>
    <row r="249" spans="1:23" x14ac:dyDescent="0.2">
      <c r="A249" s="68">
        <v>769</v>
      </c>
      <c r="B249" s="63"/>
      <c r="C249" s="78" t="s">
        <v>266</v>
      </c>
      <c r="D249" s="80"/>
      <c r="E249" s="61">
        <v>7347980</v>
      </c>
      <c r="F249" s="80"/>
      <c r="G249" s="91">
        <v>6.0909023310501218E-3</v>
      </c>
      <c r="H249" s="63"/>
      <c r="I249" s="61">
        <v>2213530</v>
      </c>
      <c r="J249" s="63"/>
      <c r="K249" s="61">
        <v>8343681</v>
      </c>
      <c r="L249" s="80"/>
      <c r="M249" s="91">
        <v>7.0631051274624183E-3</v>
      </c>
      <c r="N249" s="80"/>
      <c r="O249" s="61">
        <v>3170573</v>
      </c>
      <c r="P249" s="63"/>
      <c r="Q249" s="61">
        <v>2336706</v>
      </c>
      <c r="R249" s="61">
        <v>2213530</v>
      </c>
      <c r="S249" s="61">
        <v>2092941</v>
      </c>
      <c r="T249" s="61">
        <v>2015165</v>
      </c>
      <c r="U249" s="61">
        <v>2213530</v>
      </c>
      <c r="V249" s="61">
        <v>2441951</v>
      </c>
      <c r="W249" s="63"/>
    </row>
    <row r="250" spans="1:23" x14ac:dyDescent="0.2">
      <c r="A250" s="68">
        <v>770</v>
      </c>
      <c r="B250" s="63"/>
      <c r="C250" s="78" t="s">
        <v>267</v>
      </c>
      <c r="D250" s="80"/>
      <c r="E250" s="61">
        <v>3457456</v>
      </c>
      <c r="F250" s="80"/>
      <c r="G250" s="91">
        <v>2.8659613676007868E-3</v>
      </c>
      <c r="H250" s="63"/>
      <c r="I250" s="61">
        <v>1041536</v>
      </c>
      <c r="J250" s="63"/>
      <c r="K250" s="61">
        <v>3898903</v>
      </c>
      <c r="L250" s="80"/>
      <c r="M250" s="91">
        <v>3.3005051092891264E-3</v>
      </c>
      <c r="N250" s="80"/>
      <c r="O250" s="61">
        <v>1481570</v>
      </c>
      <c r="P250" s="63"/>
      <c r="Q250" s="61">
        <v>1099494</v>
      </c>
      <c r="R250" s="61">
        <v>1041536</v>
      </c>
      <c r="S250" s="61">
        <v>984795</v>
      </c>
      <c r="T250" s="61">
        <v>948199</v>
      </c>
      <c r="U250" s="61">
        <v>1041536</v>
      </c>
      <c r="V250" s="61">
        <v>1149015</v>
      </c>
      <c r="W250" s="63"/>
    </row>
    <row r="251" spans="1:23" x14ac:dyDescent="0.2">
      <c r="A251" s="68">
        <v>771</v>
      </c>
      <c r="B251" s="63"/>
      <c r="C251" s="78" t="s">
        <v>268</v>
      </c>
      <c r="D251" s="80"/>
      <c r="E251" s="61">
        <v>2377795</v>
      </c>
      <c r="F251" s="80"/>
      <c r="G251" s="91">
        <v>1.9710066042993211E-3</v>
      </c>
      <c r="H251" s="63"/>
      <c r="I251" s="61">
        <v>716291</v>
      </c>
      <c r="J251" s="63"/>
      <c r="K251" s="61">
        <v>2496751</v>
      </c>
      <c r="L251" s="80"/>
      <c r="M251" s="91">
        <v>2.1135533333665225E-3</v>
      </c>
      <c r="N251" s="80"/>
      <c r="O251" s="61">
        <v>948758</v>
      </c>
      <c r="P251" s="63"/>
      <c r="Q251" s="61">
        <v>756150</v>
      </c>
      <c r="R251" s="61">
        <v>716291</v>
      </c>
      <c r="S251" s="61">
        <v>677269</v>
      </c>
      <c r="T251" s="61">
        <v>652101</v>
      </c>
      <c r="U251" s="61">
        <v>716291</v>
      </c>
      <c r="V251" s="61">
        <v>790207</v>
      </c>
      <c r="W251" s="63"/>
    </row>
    <row r="252" spans="1:23" x14ac:dyDescent="0.2">
      <c r="A252" s="68">
        <v>772</v>
      </c>
      <c r="B252" s="63"/>
      <c r="C252" s="78" t="s">
        <v>269</v>
      </c>
      <c r="D252" s="80"/>
      <c r="E252" s="61">
        <v>3915592</v>
      </c>
      <c r="F252" s="80"/>
      <c r="G252" s="91">
        <v>3.2457203803278188E-3</v>
      </c>
      <c r="H252" s="63"/>
      <c r="I252" s="61">
        <v>1179547</v>
      </c>
      <c r="J252" s="63"/>
      <c r="K252" s="61">
        <v>4394157</v>
      </c>
      <c r="L252" s="80"/>
      <c r="M252" s="91">
        <v>3.7197482547061517E-3</v>
      </c>
      <c r="N252" s="80"/>
      <c r="O252" s="61">
        <v>1669766</v>
      </c>
      <c r="P252" s="63"/>
      <c r="Q252" s="61">
        <v>1245185</v>
      </c>
      <c r="R252" s="61">
        <v>1179547</v>
      </c>
      <c r="S252" s="61">
        <v>1115288</v>
      </c>
      <c r="T252" s="61">
        <v>1073842</v>
      </c>
      <c r="U252" s="61">
        <v>1179547</v>
      </c>
      <c r="V252" s="61">
        <v>1301268</v>
      </c>
      <c r="W252" s="63"/>
    </row>
    <row r="253" spans="1:23" x14ac:dyDescent="0.2">
      <c r="A253" s="68">
        <v>773</v>
      </c>
      <c r="B253" s="63"/>
      <c r="C253" s="78" t="s">
        <v>270</v>
      </c>
      <c r="D253" s="80"/>
      <c r="E253" s="61">
        <v>2759691</v>
      </c>
      <c r="F253" s="80"/>
      <c r="G253" s="91">
        <v>2.2875686031913586E-3</v>
      </c>
      <c r="H253" s="63"/>
      <c r="I253" s="61">
        <v>831340</v>
      </c>
      <c r="J253" s="63"/>
      <c r="K253" s="61">
        <v>3103928</v>
      </c>
      <c r="L253" s="80"/>
      <c r="M253" s="91">
        <v>2.6275417015672303E-3</v>
      </c>
      <c r="N253" s="80"/>
      <c r="O253" s="61">
        <v>1179484</v>
      </c>
      <c r="P253" s="63"/>
      <c r="Q253" s="61">
        <v>877602</v>
      </c>
      <c r="R253" s="61">
        <v>831340</v>
      </c>
      <c r="S253" s="61">
        <v>786050</v>
      </c>
      <c r="T253" s="61">
        <v>756840</v>
      </c>
      <c r="U253" s="61">
        <v>831340</v>
      </c>
      <c r="V253" s="61">
        <v>917128</v>
      </c>
      <c r="W253" s="63" t="s">
        <v>419</v>
      </c>
    </row>
    <row r="254" spans="1:23" x14ac:dyDescent="0.2">
      <c r="A254" s="68">
        <v>774</v>
      </c>
      <c r="B254" s="63"/>
      <c r="C254" s="78" t="s">
        <v>271</v>
      </c>
      <c r="D254" s="80"/>
      <c r="E254" s="61">
        <v>3112891</v>
      </c>
      <c r="F254" s="80"/>
      <c r="G254" s="91">
        <v>2.5803438561625021E-3</v>
      </c>
      <c r="H254" s="63"/>
      <c r="I254" s="61">
        <v>937741</v>
      </c>
      <c r="J254" s="63"/>
      <c r="K254" s="61">
        <v>3321503</v>
      </c>
      <c r="L254" s="80"/>
      <c r="M254" s="91">
        <v>2.8117236109795911E-3</v>
      </c>
      <c r="N254" s="80"/>
      <c r="O254" s="61">
        <v>1262167</v>
      </c>
      <c r="P254" s="63"/>
      <c r="Q254" s="61">
        <v>989924</v>
      </c>
      <c r="R254" s="61">
        <v>937741</v>
      </c>
      <c r="S254" s="61">
        <v>886655</v>
      </c>
      <c r="T254" s="61">
        <v>853705</v>
      </c>
      <c r="U254" s="61">
        <v>937741</v>
      </c>
      <c r="V254" s="61">
        <v>1034509</v>
      </c>
      <c r="W254" s="63"/>
    </row>
    <row r="255" spans="1:23" x14ac:dyDescent="0.2">
      <c r="A255" s="68">
        <v>775</v>
      </c>
      <c r="B255" s="63"/>
      <c r="C255" s="78" t="s">
        <v>272</v>
      </c>
      <c r="D255" s="80"/>
      <c r="E255" s="61">
        <v>3882967</v>
      </c>
      <c r="F255" s="80"/>
      <c r="G255" s="91">
        <v>3.2186767998403231E-3</v>
      </c>
      <c r="H255" s="63"/>
      <c r="I255" s="61">
        <v>1169719</v>
      </c>
      <c r="J255" s="63"/>
      <c r="K255" s="61">
        <v>3768329</v>
      </c>
      <c r="L255" s="80"/>
      <c r="M255" s="91">
        <v>3.1899714145190027E-3</v>
      </c>
      <c r="N255" s="80"/>
      <c r="O255" s="61">
        <v>1431954</v>
      </c>
      <c r="P255" s="63"/>
      <c r="Q255" s="61">
        <v>1234810</v>
      </c>
      <c r="R255" s="61">
        <v>1169719</v>
      </c>
      <c r="S255" s="61">
        <v>1105995</v>
      </c>
      <c r="T255" s="61">
        <v>1064895</v>
      </c>
      <c r="U255" s="61">
        <v>1169719</v>
      </c>
      <c r="V255" s="61">
        <v>1290426</v>
      </c>
      <c r="W255" s="63"/>
    </row>
    <row r="256" spans="1:23" x14ac:dyDescent="0.2">
      <c r="A256" s="68">
        <v>776</v>
      </c>
      <c r="B256" s="63"/>
      <c r="C256" s="78" t="s">
        <v>273</v>
      </c>
      <c r="D256" s="80"/>
      <c r="E256" s="61">
        <v>3453793</v>
      </c>
      <c r="F256" s="80"/>
      <c r="G256" s="91">
        <v>2.8629250262881215E-3</v>
      </c>
      <c r="H256" s="63"/>
      <c r="I256" s="61">
        <v>1040430</v>
      </c>
      <c r="J256" s="63"/>
      <c r="K256" s="61">
        <v>3628685</v>
      </c>
      <c r="L256" s="80"/>
      <c r="M256" s="91">
        <v>3.0717597699919216E-3</v>
      </c>
      <c r="N256" s="80"/>
      <c r="O256" s="61">
        <v>1378886</v>
      </c>
      <c r="P256" s="63"/>
      <c r="Q256" s="61">
        <v>1098327</v>
      </c>
      <c r="R256" s="61">
        <v>1040430</v>
      </c>
      <c r="S256" s="61">
        <v>983749</v>
      </c>
      <c r="T256" s="61">
        <v>947192</v>
      </c>
      <c r="U256" s="61">
        <v>1040430</v>
      </c>
      <c r="V256" s="61">
        <v>1147795</v>
      </c>
      <c r="W256" s="63"/>
    </row>
    <row r="257" spans="1:23" x14ac:dyDescent="0.2">
      <c r="A257" s="68">
        <v>777</v>
      </c>
      <c r="B257" s="63"/>
      <c r="C257" s="78" t="s">
        <v>274</v>
      </c>
      <c r="D257" s="80"/>
      <c r="E257" s="61">
        <v>17693429</v>
      </c>
      <c r="F257" s="80"/>
      <c r="G257" s="91">
        <v>1.4666472682338522E-2</v>
      </c>
      <c r="H257" s="63"/>
      <c r="I257" s="61">
        <v>5330023</v>
      </c>
      <c r="J257" s="63"/>
      <c r="K257" s="61">
        <v>18451759</v>
      </c>
      <c r="L257" s="80"/>
      <c r="M257" s="91">
        <v>1.5619810201708434E-2</v>
      </c>
      <c r="N257" s="80"/>
      <c r="O257" s="61">
        <v>7011608</v>
      </c>
      <c r="P257" s="63"/>
      <c r="Q257" s="61">
        <v>5626623</v>
      </c>
      <c r="R257" s="61">
        <v>5330023</v>
      </c>
      <c r="S257" s="61">
        <v>5039654</v>
      </c>
      <c r="T257" s="61">
        <v>4852373</v>
      </c>
      <c r="U257" s="61">
        <v>5330023</v>
      </c>
      <c r="V257" s="61">
        <v>5880044</v>
      </c>
      <c r="W257" s="63"/>
    </row>
    <row r="258" spans="1:23" x14ac:dyDescent="0.2">
      <c r="A258" s="68">
        <v>778</v>
      </c>
      <c r="B258" s="63"/>
      <c r="C258" s="78" t="s">
        <v>275</v>
      </c>
      <c r="D258" s="80"/>
      <c r="E258" s="61">
        <v>4502621</v>
      </c>
      <c r="F258" s="80"/>
      <c r="G258" s="91">
        <v>3.7323216373391366E-3</v>
      </c>
      <c r="H258" s="63"/>
      <c r="I258" s="61">
        <v>1356383</v>
      </c>
      <c r="J258" s="63"/>
      <c r="K258" s="61">
        <v>4302704</v>
      </c>
      <c r="L258" s="80"/>
      <c r="M258" s="91">
        <v>3.6423313264676654E-3</v>
      </c>
      <c r="N258" s="80"/>
      <c r="O258" s="61">
        <v>1635012</v>
      </c>
      <c r="P258" s="63"/>
      <c r="Q258" s="61">
        <v>1431862</v>
      </c>
      <c r="R258" s="61">
        <v>1356383</v>
      </c>
      <c r="S258" s="61">
        <v>1282490</v>
      </c>
      <c r="T258" s="61">
        <v>1234831</v>
      </c>
      <c r="U258" s="61">
        <v>1356383</v>
      </c>
      <c r="V258" s="61">
        <v>1496352</v>
      </c>
      <c r="W258" s="63"/>
    </row>
    <row r="259" spans="1:23" x14ac:dyDescent="0.2">
      <c r="A259" s="68">
        <v>779</v>
      </c>
      <c r="B259" s="63"/>
      <c r="C259" s="78" t="s">
        <v>423</v>
      </c>
      <c r="D259" s="80"/>
      <c r="E259" s="61">
        <v>4916749</v>
      </c>
      <c r="F259" s="80"/>
      <c r="G259" s="91">
        <v>4.0756014503698099E-3</v>
      </c>
      <c r="H259" s="63"/>
      <c r="I259" s="61">
        <v>1481137</v>
      </c>
      <c r="J259" s="63"/>
      <c r="K259" s="61">
        <v>0</v>
      </c>
      <c r="L259" s="80"/>
      <c r="M259" s="91">
        <v>0</v>
      </c>
      <c r="N259" s="80"/>
      <c r="O259" s="61">
        <v>0</v>
      </c>
      <c r="P259" s="63"/>
      <c r="Q259" s="61">
        <v>1563558</v>
      </c>
      <c r="R259" s="61">
        <v>1481137</v>
      </c>
      <c r="S259" s="61">
        <v>1400448</v>
      </c>
      <c r="T259" s="61">
        <v>1348405</v>
      </c>
      <c r="U259" s="61">
        <v>1481137</v>
      </c>
      <c r="V259" s="61">
        <v>1633980</v>
      </c>
      <c r="W259" s="63"/>
    </row>
    <row r="260" spans="1:23" x14ac:dyDescent="0.2">
      <c r="A260" s="68">
        <v>785</v>
      </c>
      <c r="B260" s="63"/>
      <c r="C260" s="78" t="s">
        <v>276</v>
      </c>
      <c r="D260" s="80"/>
      <c r="E260" s="61">
        <v>4384159</v>
      </c>
      <c r="F260" s="80"/>
      <c r="G260" s="91">
        <v>3.6341258785127844E-3</v>
      </c>
      <c r="H260" s="63"/>
      <c r="I260" s="61">
        <v>1320695</v>
      </c>
      <c r="J260" s="63"/>
      <c r="K260" s="61">
        <v>4645315</v>
      </c>
      <c r="L260" s="80"/>
      <c r="M260" s="91">
        <v>3.9323588947346002E-3</v>
      </c>
      <c r="N260" s="80"/>
      <c r="O260" s="61">
        <v>1765203</v>
      </c>
      <c r="P260" s="63"/>
      <c r="Q260" s="61">
        <v>1394188</v>
      </c>
      <c r="R260" s="61">
        <v>1320695</v>
      </c>
      <c r="S260" s="61">
        <v>1248746</v>
      </c>
      <c r="T260" s="61">
        <v>1202341</v>
      </c>
      <c r="U260" s="61">
        <v>1320695</v>
      </c>
      <c r="V260" s="61">
        <v>1456981</v>
      </c>
      <c r="W260" s="63"/>
    </row>
    <row r="261" spans="1:23" x14ac:dyDescent="0.2">
      <c r="A261" s="68">
        <v>786</v>
      </c>
      <c r="B261" s="63"/>
      <c r="C261" s="78" t="s">
        <v>277</v>
      </c>
      <c r="D261" s="80"/>
      <c r="E261" s="61">
        <v>0</v>
      </c>
      <c r="F261" s="80"/>
      <c r="G261" s="91">
        <v>0</v>
      </c>
      <c r="H261" s="63"/>
      <c r="I261" s="61">
        <v>0</v>
      </c>
      <c r="J261" s="63"/>
      <c r="K261" s="61">
        <v>0</v>
      </c>
      <c r="L261" s="80"/>
      <c r="M261" s="91">
        <v>0</v>
      </c>
      <c r="N261" s="80"/>
      <c r="O261" s="61">
        <v>0</v>
      </c>
      <c r="P261" s="63"/>
      <c r="Q261" s="61">
        <v>0</v>
      </c>
      <c r="R261" s="61">
        <v>0</v>
      </c>
      <c r="S261" s="61">
        <v>0</v>
      </c>
      <c r="T261" s="61">
        <v>0</v>
      </c>
      <c r="U261" s="61">
        <v>0</v>
      </c>
      <c r="V261" s="61">
        <v>0</v>
      </c>
      <c r="W261" s="63"/>
    </row>
    <row r="262" spans="1:23" x14ac:dyDescent="0.2">
      <c r="A262" s="68">
        <v>794</v>
      </c>
      <c r="B262" s="63"/>
      <c r="C262" s="78" t="s">
        <v>278</v>
      </c>
      <c r="D262" s="80"/>
      <c r="E262" s="61">
        <v>4939609</v>
      </c>
      <c r="F262" s="80"/>
      <c r="G262" s="91">
        <v>4.0945506074562205E-3</v>
      </c>
      <c r="H262" s="63"/>
      <c r="I262" s="61">
        <v>1488018</v>
      </c>
      <c r="J262" s="63"/>
      <c r="K262" s="61">
        <v>5036024</v>
      </c>
      <c r="L262" s="80"/>
      <c r="M262" s="91">
        <v>4.2631024527931731E-3</v>
      </c>
      <c r="N262" s="80"/>
      <c r="O262" s="61">
        <v>1913671</v>
      </c>
      <c r="P262" s="63"/>
      <c r="Q262" s="61">
        <v>1570822</v>
      </c>
      <c r="R262" s="61">
        <v>1488018</v>
      </c>
      <c r="S262" s="61">
        <v>1406954</v>
      </c>
      <c r="T262" s="61">
        <v>1354669</v>
      </c>
      <c r="U262" s="61">
        <v>1488018</v>
      </c>
      <c r="V262" s="61">
        <v>1641571</v>
      </c>
      <c r="W262" s="63"/>
    </row>
    <row r="263" spans="1:23" x14ac:dyDescent="0.2">
      <c r="A263" s="68">
        <v>820</v>
      </c>
      <c r="B263" s="63"/>
      <c r="C263" s="78" t="s">
        <v>279</v>
      </c>
      <c r="D263" s="80"/>
      <c r="E263" s="61">
        <v>5632</v>
      </c>
      <c r="F263" s="80"/>
      <c r="G263" s="91">
        <v>4.6684887449985283E-6</v>
      </c>
      <c r="H263" s="63"/>
      <c r="I263" s="61">
        <v>1698</v>
      </c>
      <c r="J263" s="63"/>
      <c r="K263" s="61">
        <v>0</v>
      </c>
      <c r="L263" s="80"/>
      <c r="M263" s="91">
        <v>0</v>
      </c>
      <c r="N263" s="80"/>
      <c r="O263" s="61">
        <v>0</v>
      </c>
      <c r="P263" s="63"/>
      <c r="Q263" s="61">
        <v>1792</v>
      </c>
      <c r="R263" s="61">
        <v>1698</v>
      </c>
      <c r="S263" s="61">
        <v>1605</v>
      </c>
      <c r="T263" s="61">
        <v>1546</v>
      </c>
      <c r="U263" s="61">
        <v>1698</v>
      </c>
      <c r="V263" s="61">
        <v>1873</v>
      </c>
      <c r="W263" s="63"/>
    </row>
    <row r="264" spans="1:23" x14ac:dyDescent="0.2">
      <c r="A264" s="68">
        <v>834</v>
      </c>
      <c r="B264" s="63"/>
      <c r="C264" s="78" t="s">
        <v>280</v>
      </c>
      <c r="D264" s="80"/>
      <c r="E264" s="61">
        <v>7779</v>
      </c>
      <c r="F264" s="80"/>
      <c r="G264" s="91">
        <v>6.448184294627761E-6</v>
      </c>
      <c r="H264" s="63"/>
      <c r="I264" s="61">
        <v>2345</v>
      </c>
      <c r="J264" s="63"/>
      <c r="K264" s="61">
        <v>0</v>
      </c>
      <c r="L264" s="80"/>
      <c r="M264" s="91">
        <v>0</v>
      </c>
      <c r="N264" s="80"/>
      <c r="O264" s="61">
        <v>0</v>
      </c>
      <c r="P264" s="63"/>
      <c r="Q264" s="61">
        <v>2475</v>
      </c>
      <c r="R264" s="61">
        <v>2345</v>
      </c>
      <c r="S264" s="61">
        <v>2217</v>
      </c>
      <c r="T264" s="61">
        <v>2135</v>
      </c>
      <c r="U264" s="61">
        <v>2345</v>
      </c>
      <c r="V264" s="61">
        <v>2587</v>
      </c>
      <c r="W264" s="63"/>
    </row>
    <row r="265" spans="1:23" x14ac:dyDescent="0.2">
      <c r="A265" s="68">
        <v>837</v>
      </c>
      <c r="B265" s="63"/>
      <c r="C265" s="78" t="s">
        <v>281</v>
      </c>
      <c r="D265" s="80"/>
      <c r="E265" s="61">
        <v>0</v>
      </c>
      <c r="F265" s="80"/>
      <c r="G265" s="91">
        <v>0</v>
      </c>
      <c r="H265" s="63"/>
      <c r="I265" s="61">
        <v>0</v>
      </c>
      <c r="J265" s="63"/>
      <c r="K265" s="61">
        <v>0</v>
      </c>
      <c r="L265" s="80"/>
      <c r="M265" s="91">
        <v>0</v>
      </c>
      <c r="N265" s="80"/>
      <c r="O265" s="61">
        <v>0</v>
      </c>
      <c r="P265" s="63"/>
      <c r="Q265" s="61">
        <v>0</v>
      </c>
      <c r="R265" s="61">
        <v>0</v>
      </c>
      <c r="S265" s="61">
        <v>0</v>
      </c>
      <c r="T265" s="61">
        <v>0</v>
      </c>
      <c r="U265" s="61">
        <v>0</v>
      </c>
      <c r="V265" s="61">
        <v>0</v>
      </c>
      <c r="W265" s="63"/>
    </row>
    <row r="266" spans="1:23" x14ac:dyDescent="0.2">
      <c r="A266" s="68">
        <v>838</v>
      </c>
      <c r="B266" s="63"/>
      <c r="C266" s="78" t="s">
        <v>282</v>
      </c>
      <c r="D266" s="80"/>
      <c r="E266" s="61">
        <v>0</v>
      </c>
      <c r="F266" s="80"/>
      <c r="G266" s="91">
        <v>0</v>
      </c>
      <c r="H266" s="63"/>
      <c r="I266" s="61">
        <v>0</v>
      </c>
      <c r="J266" s="63"/>
      <c r="K266" s="61">
        <v>0</v>
      </c>
      <c r="L266" s="80"/>
      <c r="M266" s="91">
        <v>0</v>
      </c>
      <c r="N266" s="80"/>
      <c r="O266" s="61">
        <v>0</v>
      </c>
      <c r="P266" s="63"/>
      <c r="Q266" s="61">
        <v>0</v>
      </c>
      <c r="R266" s="61">
        <v>0</v>
      </c>
      <c r="S266" s="61">
        <v>0</v>
      </c>
      <c r="T266" s="61">
        <v>0</v>
      </c>
      <c r="U266" s="61">
        <v>0</v>
      </c>
      <c r="V266" s="61">
        <v>0</v>
      </c>
      <c r="W266" s="63"/>
    </row>
    <row r="267" spans="1:23" x14ac:dyDescent="0.2">
      <c r="A267" s="68">
        <v>839</v>
      </c>
      <c r="B267" s="63"/>
      <c r="C267" s="78" t="s">
        <v>283</v>
      </c>
      <c r="D267" s="80"/>
      <c r="E267" s="61">
        <v>7737</v>
      </c>
      <c r="F267" s="80"/>
      <c r="G267" s="91">
        <v>6.4133695703220189E-6</v>
      </c>
      <c r="H267" s="63"/>
      <c r="I267" s="61">
        <v>2332</v>
      </c>
      <c r="J267" s="63"/>
      <c r="K267" s="61">
        <v>0</v>
      </c>
      <c r="L267" s="80"/>
      <c r="M267" s="91">
        <v>0</v>
      </c>
      <c r="N267" s="80"/>
      <c r="O267" s="61">
        <v>0</v>
      </c>
      <c r="P267" s="63"/>
      <c r="Q267" s="61">
        <v>2462</v>
      </c>
      <c r="R267" s="61">
        <v>2332</v>
      </c>
      <c r="S267" s="61">
        <v>2205</v>
      </c>
      <c r="T267" s="61">
        <v>2123</v>
      </c>
      <c r="U267" s="61">
        <v>2332</v>
      </c>
      <c r="V267" s="61">
        <v>2573</v>
      </c>
      <c r="W267" s="63"/>
    </row>
    <row r="268" spans="1:23" x14ac:dyDescent="0.2">
      <c r="A268" s="68">
        <v>840</v>
      </c>
      <c r="B268" s="63"/>
      <c r="C268" s="78" t="s">
        <v>284</v>
      </c>
      <c r="D268" s="80"/>
      <c r="E268" s="61">
        <v>0</v>
      </c>
      <c r="F268" s="80"/>
      <c r="G268" s="91">
        <v>0</v>
      </c>
      <c r="H268" s="63"/>
      <c r="I268" s="61">
        <v>0</v>
      </c>
      <c r="J268" s="63"/>
      <c r="K268" s="61">
        <v>0</v>
      </c>
      <c r="L268" s="80"/>
      <c r="M268" s="91">
        <v>0</v>
      </c>
      <c r="N268" s="80"/>
      <c r="O268" s="61">
        <v>0</v>
      </c>
      <c r="P268" s="63"/>
      <c r="Q268" s="61">
        <v>0</v>
      </c>
      <c r="R268" s="61">
        <v>0</v>
      </c>
      <c r="S268" s="61">
        <v>0</v>
      </c>
      <c r="T268" s="61">
        <v>0</v>
      </c>
      <c r="U268" s="61">
        <v>0</v>
      </c>
      <c r="V268" s="61">
        <v>0</v>
      </c>
      <c r="W268" s="63"/>
    </row>
    <row r="269" spans="1:23" x14ac:dyDescent="0.2">
      <c r="A269" s="68">
        <v>841</v>
      </c>
      <c r="B269" s="63"/>
      <c r="C269" s="78" t="s">
        <v>285</v>
      </c>
      <c r="D269" s="80"/>
      <c r="E269" s="61">
        <v>454774</v>
      </c>
      <c r="F269" s="80"/>
      <c r="G269" s="91">
        <v>3.7697217693855836E-4</v>
      </c>
      <c r="H269" s="63"/>
      <c r="I269" s="61">
        <v>136998</v>
      </c>
      <c r="J269" s="63"/>
      <c r="K269" s="61">
        <v>410706</v>
      </c>
      <c r="L269" s="80"/>
      <c r="M269" s="91">
        <v>3.4767144794720458E-4</v>
      </c>
      <c r="N269" s="80"/>
      <c r="O269" s="61">
        <v>156066</v>
      </c>
      <c r="P269" s="63"/>
      <c r="Q269" s="61">
        <v>144622</v>
      </c>
      <c r="R269" s="61">
        <v>136998</v>
      </c>
      <c r="S269" s="61">
        <v>129535</v>
      </c>
      <c r="T269" s="61">
        <v>124721</v>
      </c>
      <c r="U269" s="61">
        <v>136998</v>
      </c>
      <c r="V269" s="61">
        <v>151135</v>
      </c>
      <c r="W269" s="63"/>
    </row>
    <row r="270" spans="1:23" x14ac:dyDescent="0.2">
      <c r="A270" s="68">
        <v>842</v>
      </c>
      <c r="B270" s="63"/>
      <c r="C270" s="78" t="s">
        <v>286</v>
      </c>
      <c r="D270" s="80"/>
      <c r="E270" s="61">
        <v>5632</v>
      </c>
      <c r="F270" s="80"/>
      <c r="G270" s="91">
        <v>4.6684887449985283E-6</v>
      </c>
      <c r="H270" s="63"/>
      <c r="I270" s="61">
        <v>1698</v>
      </c>
      <c r="J270" s="63"/>
      <c r="K270" s="61">
        <v>0</v>
      </c>
      <c r="L270" s="80"/>
      <c r="M270" s="91">
        <v>0</v>
      </c>
      <c r="N270" s="80"/>
      <c r="O270" s="61">
        <v>0</v>
      </c>
      <c r="P270" s="63"/>
      <c r="Q270" s="61">
        <v>1792</v>
      </c>
      <c r="R270" s="61">
        <v>1698</v>
      </c>
      <c r="S270" s="61">
        <v>1605</v>
      </c>
      <c r="T270" s="61">
        <v>1546</v>
      </c>
      <c r="U270" s="61">
        <v>1698</v>
      </c>
      <c r="V270" s="61">
        <v>1873</v>
      </c>
      <c r="W270" s="63"/>
    </row>
    <row r="271" spans="1:23" x14ac:dyDescent="0.2">
      <c r="A271" s="68">
        <v>844</v>
      </c>
      <c r="B271" s="63"/>
      <c r="C271" s="78" t="s">
        <v>287</v>
      </c>
      <c r="D271" s="80"/>
      <c r="E271" s="61">
        <v>21723</v>
      </c>
      <c r="F271" s="80"/>
      <c r="G271" s="91">
        <v>1.8006672764134061E-5</v>
      </c>
      <c r="H271" s="63"/>
      <c r="I271" s="61">
        <v>6545</v>
      </c>
      <c r="J271" s="63"/>
      <c r="K271" s="61">
        <v>0</v>
      </c>
      <c r="L271" s="80"/>
      <c r="M271" s="91">
        <v>0</v>
      </c>
      <c r="N271" s="80"/>
      <c r="O271" s="61">
        <v>0</v>
      </c>
      <c r="P271" s="63"/>
      <c r="Q271" s="61">
        <v>6909</v>
      </c>
      <c r="R271" s="61">
        <v>6545</v>
      </c>
      <c r="S271" s="61">
        <v>6188</v>
      </c>
      <c r="T271" s="61">
        <v>5958</v>
      </c>
      <c r="U271" s="61">
        <v>6545</v>
      </c>
      <c r="V271" s="61">
        <v>7220</v>
      </c>
      <c r="W271" s="63"/>
    </row>
    <row r="272" spans="1:23" x14ac:dyDescent="0.2">
      <c r="A272" s="68">
        <v>845</v>
      </c>
      <c r="B272" s="63"/>
      <c r="C272" s="78" t="s">
        <v>288</v>
      </c>
      <c r="D272" s="80"/>
      <c r="E272" s="61">
        <v>0</v>
      </c>
      <c r="F272" s="80"/>
      <c r="G272" s="91">
        <v>0</v>
      </c>
      <c r="H272" s="63"/>
      <c r="I272" s="61">
        <v>0</v>
      </c>
      <c r="J272" s="63"/>
      <c r="K272" s="61">
        <v>0</v>
      </c>
      <c r="L272" s="80"/>
      <c r="M272" s="91">
        <v>0</v>
      </c>
      <c r="N272" s="80"/>
      <c r="O272" s="61">
        <v>0</v>
      </c>
      <c r="P272" s="63"/>
      <c r="Q272" s="61">
        <v>0</v>
      </c>
      <c r="R272" s="61">
        <v>0</v>
      </c>
      <c r="S272" s="61">
        <v>0</v>
      </c>
      <c r="T272" s="61">
        <v>0</v>
      </c>
      <c r="U272" s="61">
        <v>0</v>
      </c>
      <c r="V272" s="61">
        <v>0</v>
      </c>
      <c r="W272" s="63"/>
    </row>
    <row r="273" spans="1:23" x14ac:dyDescent="0.2">
      <c r="A273" s="68">
        <v>847</v>
      </c>
      <c r="B273" s="63"/>
      <c r="C273" s="78" t="s">
        <v>289</v>
      </c>
      <c r="D273" s="80"/>
      <c r="E273" s="61">
        <v>1432</v>
      </c>
      <c r="F273" s="80"/>
      <c r="G273" s="91">
        <v>1.1870163144243416E-6</v>
      </c>
      <c r="H273" s="63"/>
      <c r="I273" s="61">
        <v>431</v>
      </c>
      <c r="J273" s="63"/>
      <c r="K273" s="61">
        <v>0</v>
      </c>
      <c r="L273" s="80"/>
      <c r="M273" s="91">
        <v>0</v>
      </c>
      <c r="N273" s="80"/>
      <c r="O273" s="61">
        <v>0</v>
      </c>
      <c r="P273" s="63"/>
      <c r="Q273" s="61">
        <v>455</v>
      </c>
      <c r="R273" s="61">
        <v>431</v>
      </c>
      <c r="S273" s="61">
        <v>408</v>
      </c>
      <c r="T273" s="61">
        <v>392</v>
      </c>
      <c r="U273" s="61">
        <v>431</v>
      </c>
      <c r="V273" s="61">
        <v>475</v>
      </c>
      <c r="W273" s="63"/>
    </row>
    <row r="274" spans="1:23" x14ac:dyDescent="0.2">
      <c r="A274" s="68">
        <v>848</v>
      </c>
      <c r="B274" s="63"/>
      <c r="C274" s="78" t="s">
        <v>290</v>
      </c>
      <c r="D274" s="80"/>
      <c r="E274" s="61">
        <v>7099281</v>
      </c>
      <c r="F274" s="80"/>
      <c r="G274" s="91">
        <v>5.8847502567616998E-3</v>
      </c>
      <c r="H274" s="63"/>
      <c r="I274" s="61">
        <v>2138613</v>
      </c>
      <c r="J274" s="63"/>
      <c r="K274" s="61">
        <v>6692930</v>
      </c>
      <c r="L274" s="80"/>
      <c r="M274" s="91">
        <v>5.6657089599598844E-3</v>
      </c>
      <c r="N274" s="80"/>
      <c r="O274" s="61">
        <v>2543299</v>
      </c>
      <c r="P274" s="63"/>
      <c r="Q274" s="61">
        <v>2257620</v>
      </c>
      <c r="R274" s="61">
        <v>2138613</v>
      </c>
      <c r="S274" s="61">
        <v>2022106</v>
      </c>
      <c r="T274" s="61">
        <v>1946961</v>
      </c>
      <c r="U274" s="61">
        <v>2138613</v>
      </c>
      <c r="V274" s="61">
        <v>2359303</v>
      </c>
      <c r="W274" s="63"/>
    </row>
    <row r="275" spans="1:23" x14ac:dyDescent="0.2">
      <c r="A275" s="68">
        <v>850</v>
      </c>
      <c r="B275" s="63"/>
      <c r="C275" s="78" t="s">
        <v>291</v>
      </c>
      <c r="D275" s="80"/>
      <c r="E275" s="61">
        <v>0</v>
      </c>
      <c r="F275" s="80"/>
      <c r="G275" s="91">
        <v>0</v>
      </c>
      <c r="H275" s="63"/>
      <c r="I275" s="61">
        <v>0</v>
      </c>
      <c r="J275" s="63"/>
      <c r="K275" s="61">
        <v>0</v>
      </c>
      <c r="L275" s="80"/>
      <c r="M275" s="91">
        <v>0</v>
      </c>
      <c r="N275" s="80"/>
      <c r="O275" s="61">
        <v>0</v>
      </c>
      <c r="P275" s="63"/>
      <c r="Q275" s="61">
        <v>0</v>
      </c>
      <c r="R275" s="61">
        <v>0</v>
      </c>
      <c r="S275" s="61">
        <v>0</v>
      </c>
      <c r="T275" s="61">
        <v>0</v>
      </c>
      <c r="U275" s="61">
        <v>0</v>
      </c>
      <c r="V275" s="61">
        <v>0</v>
      </c>
      <c r="W275" s="63"/>
    </row>
    <row r="276" spans="1:23" x14ac:dyDescent="0.2">
      <c r="A276" s="68">
        <v>851</v>
      </c>
      <c r="B276" s="63"/>
      <c r="C276" s="78" t="s">
        <v>292</v>
      </c>
      <c r="D276" s="80"/>
      <c r="E276" s="61">
        <v>209060</v>
      </c>
      <c r="F276" s="80"/>
      <c r="G276" s="91">
        <v>1.7329443484186653E-4</v>
      </c>
      <c r="H276" s="63"/>
      <c r="I276" s="61">
        <v>62977</v>
      </c>
      <c r="J276" s="63"/>
      <c r="K276" s="61">
        <v>202900</v>
      </c>
      <c r="L276" s="80"/>
      <c r="M276" s="91">
        <v>1.717592068011858E-4</v>
      </c>
      <c r="N276" s="80"/>
      <c r="O276" s="61">
        <v>77103</v>
      </c>
      <c r="P276" s="63"/>
      <c r="Q276" s="61">
        <v>66481</v>
      </c>
      <c r="R276" s="61">
        <v>62977</v>
      </c>
      <c r="S276" s="61">
        <v>59546</v>
      </c>
      <c r="T276" s="61">
        <v>57333</v>
      </c>
      <c r="U276" s="61">
        <v>62977</v>
      </c>
      <c r="V276" s="61">
        <v>69476</v>
      </c>
      <c r="W276" s="63"/>
    </row>
    <row r="277" spans="1:23" x14ac:dyDescent="0.2">
      <c r="A277" s="68">
        <v>852</v>
      </c>
      <c r="B277" s="63"/>
      <c r="C277" s="78" t="s">
        <v>293</v>
      </c>
      <c r="D277" s="80"/>
      <c r="E277" s="61">
        <v>253902</v>
      </c>
      <c r="F277" s="80"/>
      <c r="G277" s="91">
        <v>2.1046495549229693E-4</v>
      </c>
      <c r="H277" s="63"/>
      <c r="I277" s="61">
        <v>76489</v>
      </c>
      <c r="J277" s="63"/>
      <c r="K277" s="61">
        <v>245831</v>
      </c>
      <c r="L277" s="80"/>
      <c r="M277" s="91">
        <v>2.0810122014362892E-4</v>
      </c>
      <c r="N277" s="80"/>
      <c r="O277" s="61">
        <v>93416</v>
      </c>
      <c r="P277" s="63"/>
      <c r="Q277" s="61">
        <v>80745</v>
      </c>
      <c r="R277" s="61">
        <v>76489</v>
      </c>
      <c r="S277" s="61">
        <v>72322</v>
      </c>
      <c r="T277" s="61">
        <v>69634</v>
      </c>
      <c r="U277" s="61">
        <v>76489</v>
      </c>
      <c r="V277" s="61">
        <v>84382</v>
      </c>
      <c r="W277" s="63"/>
    </row>
    <row r="278" spans="1:23" x14ac:dyDescent="0.2">
      <c r="A278" s="68">
        <v>853</v>
      </c>
      <c r="B278" s="63"/>
      <c r="C278" s="78" t="s">
        <v>294</v>
      </c>
      <c r="D278" s="80"/>
      <c r="E278" s="61">
        <v>0</v>
      </c>
      <c r="F278" s="80"/>
      <c r="G278" s="91">
        <v>0</v>
      </c>
      <c r="H278" s="63"/>
      <c r="I278" s="61">
        <v>0</v>
      </c>
      <c r="J278" s="63"/>
      <c r="K278" s="61">
        <v>0</v>
      </c>
      <c r="L278" s="80"/>
      <c r="M278" s="91">
        <v>0</v>
      </c>
      <c r="N278" s="80"/>
      <c r="O278" s="61">
        <v>0</v>
      </c>
      <c r="P278" s="63"/>
      <c r="Q278" s="61">
        <v>0</v>
      </c>
      <c r="R278" s="61">
        <v>0</v>
      </c>
      <c r="S278" s="61">
        <v>0</v>
      </c>
      <c r="T278" s="61">
        <v>0</v>
      </c>
      <c r="U278" s="61">
        <v>0</v>
      </c>
      <c r="V278" s="61">
        <v>0</v>
      </c>
      <c r="W278" s="63"/>
    </row>
    <row r="279" spans="1:23" x14ac:dyDescent="0.2">
      <c r="A279" s="68">
        <v>859</v>
      </c>
      <c r="B279" s="63"/>
      <c r="C279" s="78" t="s">
        <v>295</v>
      </c>
      <c r="D279" s="80"/>
      <c r="E279" s="61">
        <v>0</v>
      </c>
      <c r="F279" s="80"/>
      <c r="G279" s="91">
        <v>0</v>
      </c>
      <c r="H279" s="63"/>
      <c r="I279" s="61">
        <v>0</v>
      </c>
      <c r="J279" s="63"/>
      <c r="K279" s="61">
        <v>0</v>
      </c>
      <c r="L279" s="80"/>
      <c r="M279" s="91">
        <v>0</v>
      </c>
      <c r="N279" s="80"/>
      <c r="O279" s="61">
        <v>0</v>
      </c>
      <c r="P279" s="63"/>
      <c r="Q279" s="61">
        <v>0</v>
      </c>
      <c r="R279" s="61">
        <v>0</v>
      </c>
      <c r="S279" s="61">
        <v>0</v>
      </c>
      <c r="T279" s="61">
        <v>0</v>
      </c>
      <c r="U279" s="61">
        <v>0</v>
      </c>
      <c r="V279" s="61">
        <v>0</v>
      </c>
      <c r="W279" s="63"/>
    </row>
    <row r="280" spans="1:23" x14ac:dyDescent="0.2">
      <c r="A280" s="68">
        <v>861</v>
      </c>
      <c r="B280" s="63"/>
      <c r="C280" s="78" t="s">
        <v>296</v>
      </c>
      <c r="D280" s="80"/>
      <c r="E280" s="61">
        <v>0</v>
      </c>
      <c r="F280" s="80"/>
      <c r="G280" s="91">
        <v>0</v>
      </c>
      <c r="H280" s="63"/>
      <c r="I280" s="61">
        <v>0</v>
      </c>
      <c r="J280" s="63"/>
      <c r="K280" s="61">
        <v>0</v>
      </c>
      <c r="L280" s="80"/>
      <c r="M280" s="91">
        <v>0</v>
      </c>
      <c r="N280" s="80"/>
      <c r="O280" s="61">
        <v>0</v>
      </c>
      <c r="P280" s="63"/>
      <c r="Q280" s="61">
        <v>0</v>
      </c>
      <c r="R280" s="61">
        <v>0</v>
      </c>
      <c r="S280" s="61">
        <v>0</v>
      </c>
      <c r="T280" s="61">
        <v>0</v>
      </c>
      <c r="U280" s="61">
        <v>0</v>
      </c>
      <c r="V280" s="61">
        <v>0</v>
      </c>
      <c r="W280" s="63"/>
    </row>
    <row r="281" spans="1:23" x14ac:dyDescent="0.2">
      <c r="A281" s="68">
        <v>862</v>
      </c>
      <c r="B281" s="63"/>
      <c r="C281" s="78" t="s">
        <v>297</v>
      </c>
      <c r="D281" s="80"/>
      <c r="E281" s="61">
        <v>0</v>
      </c>
      <c r="F281" s="80"/>
      <c r="G281" s="91">
        <v>0</v>
      </c>
      <c r="H281" s="63"/>
      <c r="I281" s="61">
        <v>0</v>
      </c>
      <c r="J281" s="63"/>
      <c r="K281" s="61">
        <v>0</v>
      </c>
      <c r="L281" s="80"/>
      <c r="M281" s="91">
        <v>0</v>
      </c>
      <c r="N281" s="80"/>
      <c r="O281" s="61">
        <v>0</v>
      </c>
      <c r="P281" s="63"/>
      <c r="Q281" s="61">
        <v>0</v>
      </c>
      <c r="R281" s="61">
        <v>0</v>
      </c>
      <c r="S281" s="61">
        <v>0</v>
      </c>
      <c r="T281" s="61">
        <v>0</v>
      </c>
      <c r="U281" s="61">
        <v>0</v>
      </c>
      <c r="V281" s="61">
        <v>0</v>
      </c>
      <c r="W281" s="63"/>
    </row>
    <row r="282" spans="1:23" x14ac:dyDescent="0.2">
      <c r="A282" s="68">
        <v>863</v>
      </c>
      <c r="B282" s="63"/>
      <c r="C282" s="78" t="s">
        <v>298</v>
      </c>
      <c r="D282" s="80"/>
      <c r="E282" s="61">
        <v>0</v>
      </c>
      <c r="F282" s="80"/>
      <c r="G282" s="91">
        <v>0</v>
      </c>
      <c r="H282" s="63"/>
      <c r="I282" s="61">
        <v>0</v>
      </c>
      <c r="J282" s="63"/>
      <c r="K282" s="61">
        <v>0</v>
      </c>
      <c r="L282" s="80"/>
      <c r="M282" s="91">
        <v>0</v>
      </c>
      <c r="N282" s="80"/>
      <c r="O282" s="61">
        <v>0</v>
      </c>
      <c r="P282" s="63"/>
      <c r="Q282" s="61">
        <v>0</v>
      </c>
      <c r="R282" s="61">
        <v>0</v>
      </c>
      <c r="S282" s="61">
        <v>0</v>
      </c>
      <c r="T282" s="61">
        <v>0</v>
      </c>
      <c r="U282" s="61">
        <v>0</v>
      </c>
      <c r="V282" s="61">
        <v>0</v>
      </c>
      <c r="W282" s="63"/>
    </row>
    <row r="283" spans="1:23" x14ac:dyDescent="0.2">
      <c r="A283" s="68">
        <v>864</v>
      </c>
      <c r="B283" s="63"/>
      <c r="C283" s="78" t="s">
        <v>299</v>
      </c>
      <c r="D283" s="80"/>
      <c r="E283" s="61">
        <v>0</v>
      </c>
      <c r="F283" s="80"/>
      <c r="G283" s="91">
        <v>0</v>
      </c>
      <c r="H283" s="63"/>
      <c r="I283" s="61">
        <v>0</v>
      </c>
      <c r="J283" s="63"/>
      <c r="K283" s="61">
        <v>0</v>
      </c>
      <c r="L283" s="80"/>
      <c r="M283" s="91">
        <v>0</v>
      </c>
      <c r="N283" s="80"/>
      <c r="O283" s="61">
        <v>0</v>
      </c>
      <c r="P283" s="63"/>
      <c r="Q283" s="61">
        <v>0</v>
      </c>
      <c r="R283" s="61">
        <v>0</v>
      </c>
      <c r="S283" s="61">
        <v>0</v>
      </c>
      <c r="T283" s="61">
        <v>0</v>
      </c>
      <c r="U283" s="61">
        <v>0</v>
      </c>
      <c r="V283" s="61">
        <v>0</v>
      </c>
      <c r="W283" s="63"/>
    </row>
    <row r="284" spans="1:23" x14ac:dyDescent="0.2">
      <c r="A284" s="68">
        <v>865</v>
      </c>
      <c r="B284" s="63"/>
      <c r="C284" s="78" t="s">
        <v>300</v>
      </c>
      <c r="D284" s="80"/>
      <c r="E284" s="61">
        <v>0</v>
      </c>
      <c r="F284" s="80"/>
      <c r="G284" s="91">
        <v>0</v>
      </c>
      <c r="H284" s="63"/>
      <c r="I284" s="61">
        <v>0</v>
      </c>
      <c r="J284" s="63"/>
      <c r="K284" s="61">
        <v>0</v>
      </c>
      <c r="L284" s="80"/>
      <c r="M284" s="91">
        <v>0</v>
      </c>
      <c r="N284" s="80"/>
      <c r="O284" s="61">
        <v>0</v>
      </c>
      <c r="P284" s="63"/>
      <c r="Q284" s="61">
        <v>0</v>
      </c>
      <c r="R284" s="61">
        <v>0</v>
      </c>
      <c r="S284" s="61">
        <v>0</v>
      </c>
      <c r="T284" s="61">
        <v>0</v>
      </c>
      <c r="U284" s="61">
        <v>0</v>
      </c>
      <c r="V284" s="61">
        <v>0</v>
      </c>
      <c r="W284" s="63"/>
    </row>
    <row r="285" spans="1:23" x14ac:dyDescent="0.2">
      <c r="A285" s="68">
        <v>866</v>
      </c>
      <c r="B285" s="63"/>
      <c r="C285" s="78" t="s">
        <v>301</v>
      </c>
      <c r="D285" s="80"/>
      <c r="E285" s="61">
        <v>0</v>
      </c>
      <c r="F285" s="80"/>
      <c r="G285" s="91">
        <v>0</v>
      </c>
      <c r="H285" s="63"/>
      <c r="I285" s="61">
        <v>0</v>
      </c>
      <c r="J285" s="63"/>
      <c r="K285" s="61">
        <v>0</v>
      </c>
      <c r="L285" s="80"/>
      <c r="M285" s="91">
        <v>0</v>
      </c>
      <c r="N285" s="80"/>
      <c r="O285" s="61">
        <v>0</v>
      </c>
      <c r="P285" s="63"/>
      <c r="Q285" s="61">
        <v>0</v>
      </c>
      <c r="R285" s="61">
        <v>0</v>
      </c>
      <c r="S285" s="61">
        <v>0</v>
      </c>
      <c r="T285" s="61">
        <v>0</v>
      </c>
      <c r="U285" s="61">
        <v>0</v>
      </c>
      <c r="V285" s="61">
        <v>0</v>
      </c>
      <c r="W285" s="63"/>
    </row>
    <row r="286" spans="1:23" x14ac:dyDescent="0.2">
      <c r="A286" s="68">
        <v>867</v>
      </c>
      <c r="B286" s="63"/>
      <c r="C286" s="78" t="s">
        <v>302</v>
      </c>
      <c r="D286" s="80"/>
      <c r="E286" s="61">
        <v>0</v>
      </c>
      <c r="F286" s="80"/>
      <c r="G286" s="91">
        <v>0</v>
      </c>
      <c r="H286" s="63"/>
      <c r="I286" s="61">
        <v>0</v>
      </c>
      <c r="J286" s="63"/>
      <c r="K286" s="61">
        <v>0</v>
      </c>
      <c r="L286" s="80"/>
      <c r="M286" s="91">
        <v>0</v>
      </c>
      <c r="N286" s="80"/>
      <c r="O286" s="61">
        <v>0</v>
      </c>
      <c r="P286" s="63"/>
      <c r="Q286" s="61">
        <v>0</v>
      </c>
      <c r="R286" s="61">
        <v>0</v>
      </c>
      <c r="S286" s="61">
        <v>0</v>
      </c>
      <c r="T286" s="61">
        <v>0</v>
      </c>
      <c r="U286" s="61">
        <v>0</v>
      </c>
      <c r="V286" s="61">
        <v>0</v>
      </c>
      <c r="W286" s="63"/>
    </row>
    <row r="287" spans="1:23" x14ac:dyDescent="0.2">
      <c r="A287" s="68">
        <v>868</v>
      </c>
      <c r="B287" s="63"/>
      <c r="C287" s="78" t="s">
        <v>303</v>
      </c>
      <c r="D287" s="80"/>
      <c r="E287" s="61">
        <v>0</v>
      </c>
      <c r="F287" s="80"/>
      <c r="G287" s="91">
        <v>0</v>
      </c>
      <c r="H287" s="63"/>
      <c r="I287" s="61">
        <v>0</v>
      </c>
      <c r="J287" s="63"/>
      <c r="K287" s="61">
        <v>0</v>
      </c>
      <c r="L287" s="80"/>
      <c r="M287" s="91">
        <v>0</v>
      </c>
      <c r="N287" s="80"/>
      <c r="O287" s="61">
        <v>0</v>
      </c>
      <c r="P287" s="63"/>
      <c r="Q287" s="61">
        <v>0</v>
      </c>
      <c r="R287" s="61">
        <v>0</v>
      </c>
      <c r="S287" s="61">
        <v>0</v>
      </c>
      <c r="T287" s="61">
        <v>0</v>
      </c>
      <c r="U287" s="61">
        <v>0</v>
      </c>
      <c r="V287" s="61">
        <v>0</v>
      </c>
      <c r="W287" s="63"/>
    </row>
    <row r="288" spans="1:23" x14ac:dyDescent="0.2">
      <c r="A288" s="68">
        <v>869</v>
      </c>
      <c r="B288" s="63"/>
      <c r="C288" s="78" t="s">
        <v>304</v>
      </c>
      <c r="D288" s="80"/>
      <c r="E288" s="61">
        <v>0</v>
      </c>
      <c r="F288" s="80"/>
      <c r="G288" s="91">
        <v>0</v>
      </c>
      <c r="H288" s="63"/>
      <c r="I288" s="61">
        <v>0</v>
      </c>
      <c r="J288" s="63"/>
      <c r="K288" s="61">
        <v>0</v>
      </c>
      <c r="L288" s="80"/>
      <c r="M288" s="91">
        <v>0</v>
      </c>
      <c r="N288" s="80"/>
      <c r="O288" s="61">
        <v>0</v>
      </c>
      <c r="P288" s="63"/>
      <c r="Q288" s="61">
        <v>0</v>
      </c>
      <c r="R288" s="61">
        <v>0</v>
      </c>
      <c r="S288" s="61">
        <v>0</v>
      </c>
      <c r="T288" s="61">
        <v>0</v>
      </c>
      <c r="U288" s="61">
        <v>0</v>
      </c>
      <c r="V288" s="61">
        <v>0</v>
      </c>
      <c r="W288" s="63"/>
    </row>
    <row r="289" spans="1:23" x14ac:dyDescent="0.2">
      <c r="A289" s="68">
        <v>876</v>
      </c>
      <c r="B289" s="63"/>
      <c r="C289" s="78" t="s">
        <v>424</v>
      </c>
      <c r="D289" s="80"/>
      <c r="E289" s="61">
        <v>14181</v>
      </c>
      <c r="F289" s="80"/>
      <c r="G289" s="91">
        <v>1.1754942985231556E-5</v>
      </c>
      <c r="H289" s="63"/>
      <c r="I289" s="61">
        <v>4273</v>
      </c>
      <c r="J289" s="63"/>
      <c r="K289" s="61">
        <v>0</v>
      </c>
      <c r="L289" s="80"/>
      <c r="M289" s="91">
        <v>0</v>
      </c>
      <c r="N289" s="80"/>
      <c r="O289" s="61">
        <v>0</v>
      </c>
      <c r="P289" s="63"/>
      <c r="Q289" s="61">
        <v>4511</v>
      </c>
      <c r="R289" s="61">
        <v>4273</v>
      </c>
      <c r="S289" s="61">
        <v>4040</v>
      </c>
      <c r="T289" s="61">
        <v>3890</v>
      </c>
      <c r="U289" s="61">
        <v>4273</v>
      </c>
      <c r="V289" s="61">
        <v>4714</v>
      </c>
      <c r="W289" s="63"/>
    </row>
    <row r="290" spans="1:23" x14ac:dyDescent="0.2">
      <c r="A290" s="68">
        <v>879</v>
      </c>
      <c r="B290" s="63"/>
      <c r="C290" s="78" t="s">
        <v>305</v>
      </c>
      <c r="D290" s="80"/>
      <c r="E290" s="61">
        <v>0</v>
      </c>
      <c r="F290" s="80"/>
      <c r="G290" s="91">
        <v>0</v>
      </c>
      <c r="H290" s="63"/>
      <c r="I290" s="61">
        <v>0</v>
      </c>
      <c r="J290" s="63"/>
      <c r="K290" s="61">
        <v>0</v>
      </c>
      <c r="L290" s="80"/>
      <c r="M290" s="91">
        <v>0</v>
      </c>
      <c r="N290" s="80"/>
      <c r="O290" s="61">
        <v>0</v>
      </c>
      <c r="P290" s="63"/>
      <c r="Q290" s="61">
        <v>0</v>
      </c>
      <c r="R290" s="61">
        <v>0</v>
      </c>
      <c r="S290" s="61">
        <v>0</v>
      </c>
      <c r="T290" s="61">
        <v>0</v>
      </c>
      <c r="U290" s="61">
        <v>0</v>
      </c>
      <c r="V290" s="61">
        <v>0</v>
      </c>
      <c r="W290" s="63"/>
    </row>
    <row r="291" spans="1:23" x14ac:dyDescent="0.2">
      <c r="A291" s="68">
        <v>882</v>
      </c>
      <c r="B291" s="63"/>
      <c r="C291" s="78" t="s">
        <v>425</v>
      </c>
      <c r="D291" s="80"/>
      <c r="E291" s="61">
        <v>2864</v>
      </c>
      <c r="F291" s="80"/>
      <c r="G291" s="91">
        <v>2.3740326288486832E-6</v>
      </c>
      <c r="H291" s="63"/>
      <c r="I291" s="61">
        <v>863</v>
      </c>
      <c r="J291" s="63"/>
      <c r="K291" s="61">
        <v>0</v>
      </c>
      <c r="L291" s="80"/>
      <c r="M291" s="91">
        <v>0</v>
      </c>
      <c r="N291" s="80"/>
      <c r="O291" s="61">
        <v>0</v>
      </c>
      <c r="P291" s="63"/>
      <c r="Q291" s="61">
        <v>911</v>
      </c>
      <c r="R291" s="61">
        <v>863</v>
      </c>
      <c r="S291" s="61">
        <v>816</v>
      </c>
      <c r="T291" s="61">
        <v>786</v>
      </c>
      <c r="U291" s="61">
        <v>863</v>
      </c>
      <c r="V291" s="61">
        <v>952</v>
      </c>
      <c r="W291" s="63"/>
    </row>
    <row r="292" spans="1:23" x14ac:dyDescent="0.2">
      <c r="A292" s="68">
        <v>911</v>
      </c>
      <c r="B292" s="63"/>
      <c r="C292" s="78" t="s">
        <v>306</v>
      </c>
      <c r="D292" s="80"/>
      <c r="E292" s="61">
        <v>0</v>
      </c>
      <c r="F292" s="80"/>
      <c r="G292" s="91">
        <v>0</v>
      </c>
      <c r="H292" s="63"/>
      <c r="I292" s="61">
        <v>0</v>
      </c>
      <c r="J292" s="63"/>
      <c r="K292" s="61">
        <v>0</v>
      </c>
      <c r="L292" s="80"/>
      <c r="M292" s="91">
        <v>0</v>
      </c>
      <c r="N292" s="80"/>
      <c r="O292" s="61">
        <v>0</v>
      </c>
      <c r="P292" s="63"/>
      <c r="Q292" s="61">
        <v>0</v>
      </c>
      <c r="R292" s="61">
        <v>0</v>
      </c>
      <c r="S292" s="61">
        <v>0</v>
      </c>
      <c r="T292" s="61">
        <v>0</v>
      </c>
      <c r="U292" s="61">
        <v>0</v>
      </c>
      <c r="V292" s="61">
        <v>0</v>
      </c>
      <c r="W292" s="63"/>
    </row>
    <row r="293" spans="1:23" x14ac:dyDescent="0.2">
      <c r="A293" s="68">
        <v>912</v>
      </c>
      <c r="B293" s="63"/>
      <c r="C293" s="78" t="s">
        <v>307</v>
      </c>
      <c r="D293" s="80"/>
      <c r="E293" s="61">
        <v>2364953</v>
      </c>
      <c r="F293" s="80"/>
      <c r="G293" s="91">
        <v>1.9603615878818368E-3</v>
      </c>
      <c r="H293" s="63"/>
      <c r="I293" s="61">
        <v>712423</v>
      </c>
      <c r="J293" s="63"/>
      <c r="K293" s="61">
        <v>2164818</v>
      </c>
      <c r="L293" s="80"/>
      <c r="M293" s="91">
        <v>1.8325649213845709E-3</v>
      </c>
      <c r="N293" s="80"/>
      <c r="O293" s="61">
        <v>822620</v>
      </c>
      <c r="P293" s="63"/>
      <c r="Q293" s="61">
        <v>752067</v>
      </c>
      <c r="R293" s="61">
        <v>712423</v>
      </c>
      <c r="S293" s="61">
        <v>673612</v>
      </c>
      <c r="T293" s="61">
        <v>648579</v>
      </c>
      <c r="U293" s="61">
        <v>712423</v>
      </c>
      <c r="V293" s="61">
        <v>785940</v>
      </c>
      <c r="W293" s="63"/>
    </row>
    <row r="294" spans="1:23" x14ac:dyDescent="0.2">
      <c r="A294" s="68">
        <v>913</v>
      </c>
      <c r="B294" s="63"/>
      <c r="C294" s="78" t="s">
        <v>308</v>
      </c>
      <c r="D294" s="80"/>
      <c r="E294" s="61">
        <v>23609</v>
      </c>
      <c r="F294" s="80"/>
      <c r="G294" s="91">
        <v>1.9570019669863327E-5</v>
      </c>
      <c r="H294" s="63"/>
      <c r="I294" s="61">
        <v>7116</v>
      </c>
      <c r="J294" s="63"/>
      <c r="K294" s="61">
        <v>10349</v>
      </c>
      <c r="L294" s="80"/>
      <c r="M294" s="91">
        <v>8.7606507204803928E-6</v>
      </c>
      <c r="N294" s="80"/>
      <c r="O294" s="61">
        <v>3938</v>
      </c>
      <c r="P294" s="63"/>
      <c r="Q294" s="61">
        <v>7512</v>
      </c>
      <c r="R294" s="61">
        <v>7116</v>
      </c>
      <c r="S294" s="61">
        <v>6728</v>
      </c>
      <c r="T294" s="61">
        <v>6478</v>
      </c>
      <c r="U294" s="61">
        <v>7116</v>
      </c>
      <c r="V294" s="61">
        <v>7850</v>
      </c>
      <c r="W294" s="63"/>
    </row>
    <row r="295" spans="1:23" x14ac:dyDescent="0.2">
      <c r="A295" s="68">
        <v>916</v>
      </c>
      <c r="B295" s="63"/>
      <c r="C295" s="78" t="s">
        <v>309</v>
      </c>
      <c r="D295" s="80"/>
      <c r="E295" s="61">
        <v>0</v>
      </c>
      <c r="F295" s="80"/>
      <c r="G295" s="91">
        <v>0</v>
      </c>
      <c r="H295" s="63"/>
      <c r="I295" s="61">
        <v>0</v>
      </c>
      <c r="J295" s="63"/>
      <c r="K295" s="61">
        <v>0</v>
      </c>
      <c r="L295" s="80"/>
      <c r="M295" s="91">
        <v>0</v>
      </c>
      <c r="N295" s="80"/>
      <c r="O295" s="61">
        <v>0</v>
      </c>
      <c r="P295" s="63"/>
      <c r="Q295" s="61">
        <v>0</v>
      </c>
      <c r="R295" s="61">
        <v>0</v>
      </c>
      <c r="S295" s="61">
        <v>0</v>
      </c>
      <c r="T295" s="61">
        <v>0</v>
      </c>
      <c r="U295" s="61">
        <v>0</v>
      </c>
      <c r="V295" s="61">
        <v>0</v>
      </c>
      <c r="W295" s="63"/>
    </row>
    <row r="296" spans="1:23" x14ac:dyDescent="0.2">
      <c r="A296" s="68">
        <v>920</v>
      </c>
      <c r="B296" s="63"/>
      <c r="C296" s="78" t="s">
        <v>310</v>
      </c>
      <c r="D296" s="80"/>
      <c r="E296" s="61">
        <v>0</v>
      </c>
      <c r="F296" s="80"/>
      <c r="G296" s="91">
        <v>0</v>
      </c>
      <c r="H296" s="63"/>
      <c r="I296" s="61">
        <v>0</v>
      </c>
      <c r="J296" s="63"/>
      <c r="K296" s="61">
        <v>0</v>
      </c>
      <c r="L296" s="80"/>
      <c r="M296" s="91">
        <v>0</v>
      </c>
      <c r="N296" s="80"/>
      <c r="O296" s="61">
        <v>0</v>
      </c>
      <c r="P296" s="63"/>
      <c r="Q296" s="61">
        <v>0</v>
      </c>
      <c r="R296" s="61">
        <v>0</v>
      </c>
      <c r="S296" s="61">
        <v>0</v>
      </c>
      <c r="T296" s="61">
        <v>0</v>
      </c>
      <c r="U296" s="61">
        <v>0</v>
      </c>
      <c r="V296" s="61">
        <v>0</v>
      </c>
      <c r="W296" s="63"/>
    </row>
    <row r="297" spans="1:23" x14ac:dyDescent="0.2">
      <c r="A297" s="68">
        <v>922</v>
      </c>
      <c r="B297" s="63"/>
      <c r="C297" s="78" t="s">
        <v>311</v>
      </c>
      <c r="D297" s="80"/>
      <c r="E297" s="61">
        <v>2970549</v>
      </c>
      <c r="F297" s="80"/>
      <c r="G297" s="91">
        <v>2.4623534398023139E-3</v>
      </c>
      <c r="H297" s="63"/>
      <c r="I297" s="61">
        <v>894858</v>
      </c>
      <c r="J297" s="63"/>
      <c r="K297" s="61">
        <v>3131956</v>
      </c>
      <c r="L297" s="80"/>
      <c r="M297" s="91">
        <v>2.6512680054027338E-3</v>
      </c>
      <c r="N297" s="80"/>
      <c r="O297" s="61">
        <v>1190133</v>
      </c>
      <c r="P297" s="63"/>
      <c r="Q297" s="61">
        <v>944654</v>
      </c>
      <c r="R297" s="61">
        <v>894858</v>
      </c>
      <c r="S297" s="61">
        <v>846108</v>
      </c>
      <c r="T297" s="61">
        <v>814665</v>
      </c>
      <c r="U297" s="61">
        <v>894858</v>
      </c>
      <c r="V297" s="61">
        <v>987201</v>
      </c>
      <c r="W297" s="63"/>
    </row>
    <row r="298" spans="1:23" x14ac:dyDescent="0.2">
      <c r="A298" s="68">
        <v>937</v>
      </c>
      <c r="B298" s="63"/>
      <c r="C298" s="78" t="s">
        <v>312</v>
      </c>
      <c r="D298" s="80"/>
      <c r="E298" s="61">
        <v>481628</v>
      </c>
      <c r="F298" s="80"/>
      <c r="G298" s="91">
        <v>3.9923204852204387E-4</v>
      </c>
      <c r="H298" s="63"/>
      <c r="I298" s="61">
        <v>145085</v>
      </c>
      <c r="J298" s="63"/>
      <c r="K298" s="61">
        <v>404963</v>
      </c>
      <c r="L298" s="80"/>
      <c r="M298" s="91">
        <v>3.4280987512976148E-4</v>
      </c>
      <c r="N298" s="80"/>
      <c r="O298" s="61">
        <v>153882</v>
      </c>
      <c r="P298" s="63"/>
      <c r="Q298" s="61">
        <v>153159</v>
      </c>
      <c r="R298" s="61">
        <v>145085</v>
      </c>
      <c r="S298" s="61">
        <v>137181</v>
      </c>
      <c r="T298" s="61">
        <v>132083</v>
      </c>
      <c r="U298" s="61">
        <v>145085</v>
      </c>
      <c r="V298" s="61">
        <v>160057</v>
      </c>
      <c r="W298" s="63"/>
    </row>
    <row r="299" spans="1:23" x14ac:dyDescent="0.2">
      <c r="A299" s="68">
        <v>938</v>
      </c>
      <c r="B299" s="63"/>
      <c r="C299" s="78" t="s">
        <v>313</v>
      </c>
      <c r="D299" s="80"/>
      <c r="E299" s="61">
        <v>202776</v>
      </c>
      <c r="F299" s="80"/>
      <c r="G299" s="91">
        <v>1.6808548894812171E-4</v>
      </c>
      <c r="H299" s="63"/>
      <c r="I299" s="61">
        <v>61081</v>
      </c>
      <c r="J299" s="63"/>
      <c r="K299" s="61">
        <v>200324</v>
      </c>
      <c r="L299" s="80"/>
      <c r="M299" s="91">
        <v>1.6957856748763304E-4</v>
      </c>
      <c r="N299" s="80"/>
      <c r="O299" s="61">
        <v>76122</v>
      </c>
      <c r="P299" s="63"/>
      <c r="Q299" s="61">
        <v>64480</v>
      </c>
      <c r="R299" s="61">
        <v>61081</v>
      </c>
      <c r="S299" s="61">
        <v>57753</v>
      </c>
      <c r="T299" s="61">
        <v>55607</v>
      </c>
      <c r="U299" s="61">
        <v>61081</v>
      </c>
      <c r="V299" s="61">
        <v>67384</v>
      </c>
      <c r="W299" s="63"/>
    </row>
    <row r="300" spans="1:23" x14ac:dyDescent="0.2">
      <c r="A300" s="68">
        <v>942</v>
      </c>
      <c r="B300" s="63"/>
      <c r="C300" s="78" t="s">
        <v>314</v>
      </c>
      <c r="D300" s="80"/>
      <c r="E300" s="61">
        <v>353562</v>
      </c>
      <c r="F300" s="80"/>
      <c r="G300" s="91">
        <v>2.9307532273777868E-4</v>
      </c>
      <c r="H300" s="63"/>
      <c r="I300" s="61">
        <v>106509</v>
      </c>
      <c r="J300" s="63"/>
      <c r="K300" s="61">
        <v>343880</v>
      </c>
      <c r="L300" s="80"/>
      <c r="M300" s="91">
        <v>2.9110180401573077E-4</v>
      </c>
      <c r="N300" s="80"/>
      <c r="O300" s="61">
        <v>130675</v>
      </c>
      <c r="P300" s="63"/>
      <c r="Q300" s="61">
        <v>112436</v>
      </c>
      <c r="R300" s="61">
        <v>106509</v>
      </c>
      <c r="S300" s="61">
        <v>100707</v>
      </c>
      <c r="T300" s="61">
        <v>96964</v>
      </c>
      <c r="U300" s="61">
        <v>106509</v>
      </c>
      <c r="V300" s="61">
        <v>117500</v>
      </c>
      <c r="W300" s="63"/>
    </row>
    <row r="301" spans="1:23" x14ac:dyDescent="0.2">
      <c r="A301" s="68">
        <v>946</v>
      </c>
      <c r="B301" s="63"/>
      <c r="C301" s="78" t="s">
        <v>315</v>
      </c>
      <c r="D301" s="80"/>
      <c r="E301" s="61">
        <v>0</v>
      </c>
      <c r="F301" s="80"/>
      <c r="G301" s="91">
        <v>0</v>
      </c>
      <c r="H301" s="63"/>
      <c r="I301" s="61">
        <v>0</v>
      </c>
      <c r="J301" s="63"/>
      <c r="K301" s="61">
        <v>0</v>
      </c>
      <c r="L301" s="80"/>
      <c r="M301" s="91">
        <v>0</v>
      </c>
      <c r="N301" s="80"/>
      <c r="O301" s="61">
        <v>0</v>
      </c>
      <c r="P301" s="63"/>
      <c r="Q301" s="61">
        <v>0</v>
      </c>
      <c r="R301" s="61">
        <v>0</v>
      </c>
      <c r="S301" s="61">
        <v>0</v>
      </c>
      <c r="T301" s="61">
        <v>0</v>
      </c>
      <c r="U301" s="61">
        <v>0</v>
      </c>
      <c r="V301" s="61">
        <v>0</v>
      </c>
      <c r="W301" s="63"/>
    </row>
    <row r="302" spans="1:23" x14ac:dyDescent="0.2">
      <c r="A302" s="68">
        <v>948</v>
      </c>
      <c r="B302" s="63"/>
      <c r="C302" s="78" t="s">
        <v>316</v>
      </c>
      <c r="D302" s="80"/>
      <c r="E302" s="61">
        <v>220572</v>
      </c>
      <c r="F302" s="80"/>
      <c r="G302" s="91">
        <v>1.8283698498966893E-4</v>
      </c>
      <c r="H302" s="63"/>
      <c r="I302" s="61">
        <v>66446</v>
      </c>
      <c r="J302" s="63"/>
      <c r="K302" s="61">
        <v>216323</v>
      </c>
      <c r="L302" s="80"/>
      <c r="M302" s="91">
        <v>1.8312206452859988E-4</v>
      </c>
      <c r="N302" s="80"/>
      <c r="O302" s="61">
        <v>82200</v>
      </c>
      <c r="P302" s="63"/>
      <c r="Q302" s="61">
        <v>70144</v>
      </c>
      <c r="R302" s="61">
        <v>66446</v>
      </c>
      <c r="S302" s="61">
        <v>62826</v>
      </c>
      <c r="T302" s="61">
        <v>60491</v>
      </c>
      <c r="U302" s="61">
        <v>66446</v>
      </c>
      <c r="V302" s="61">
        <v>73303</v>
      </c>
      <c r="W302" s="63"/>
    </row>
    <row r="303" spans="1:23" x14ac:dyDescent="0.2">
      <c r="A303" s="68">
        <v>957</v>
      </c>
      <c r="B303" s="63"/>
      <c r="C303" s="78" t="s">
        <v>317</v>
      </c>
      <c r="D303" s="80"/>
      <c r="E303" s="61">
        <v>83728</v>
      </c>
      <c r="F303" s="80"/>
      <c r="G303" s="91">
        <v>6.9403981825503683E-5</v>
      </c>
      <c r="H303" s="63"/>
      <c r="I303" s="61">
        <v>25220</v>
      </c>
      <c r="J303" s="63"/>
      <c r="K303" s="61">
        <v>88466</v>
      </c>
      <c r="L303" s="80"/>
      <c r="M303" s="91">
        <v>7.488836859967325E-5</v>
      </c>
      <c r="N303" s="80"/>
      <c r="O303" s="61">
        <v>33619</v>
      </c>
      <c r="P303" s="63"/>
      <c r="Q303" s="61">
        <v>26623</v>
      </c>
      <c r="R303" s="61">
        <v>25220</v>
      </c>
      <c r="S303" s="61">
        <v>23846</v>
      </c>
      <c r="T303" s="61">
        <v>22960</v>
      </c>
      <c r="U303" s="61">
        <v>25220</v>
      </c>
      <c r="V303" s="61">
        <v>27823</v>
      </c>
      <c r="W303" s="63"/>
    </row>
    <row r="304" spans="1:23" x14ac:dyDescent="0.2">
      <c r="A304" s="68">
        <v>960</v>
      </c>
      <c r="B304" s="63"/>
      <c r="C304" s="78" t="s">
        <v>318</v>
      </c>
      <c r="D304" s="80"/>
      <c r="E304" s="61">
        <v>984950</v>
      </c>
      <c r="F304" s="80"/>
      <c r="G304" s="91">
        <v>8.164467310700107E-4</v>
      </c>
      <c r="H304" s="63"/>
      <c r="I304" s="61">
        <v>296712</v>
      </c>
      <c r="J304" s="63"/>
      <c r="K304" s="61">
        <v>926539</v>
      </c>
      <c r="L304" s="80"/>
      <c r="M304" s="91">
        <v>7.843351587499452E-4</v>
      </c>
      <c r="N304" s="80"/>
      <c r="O304" s="61">
        <v>352083</v>
      </c>
      <c r="P304" s="63"/>
      <c r="Q304" s="61">
        <v>313223</v>
      </c>
      <c r="R304" s="61">
        <v>296712</v>
      </c>
      <c r="S304" s="61">
        <v>280548</v>
      </c>
      <c r="T304" s="61">
        <v>270122</v>
      </c>
      <c r="U304" s="61">
        <v>296712</v>
      </c>
      <c r="V304" s="61">
        <v>327331</v>
      </c>
      <c r="W304" s="63"/>
    </row>
    <row r="305" spans="1:23" x14ac:dyDescent="0.2">
      <c r="A305" s="68">
        <v>961</v>
      </c>
      <c r="B305" s="63"/>
      <c r="C305" s="78" t="s">
        <v>319</v>
      </c>
      <c r="D305" s="80"/>
      <c r="E305" s="61">
        <v>1019651</v>
      </c>
      <c r="F305" s="80"/>
      <c r="G305" s="91">
        <v>8.4521115364461896E-4</v>
      </c>
      <c r="H305" s="63"/>
      <c r="I305" s="61">
        <v>307166</v>
      </c>
      <c r="J305" s="63"/>
      <c r="K305" s="61">
        <v>985441</v>
      </c>
      <c r="L305" s="80"/>
      <c r="M305" s="91">
        <v>8.3419696653212088E-4</v>
      </c>
      <c r="N305" s="80"/>
      <c r="O305" s="61">
        <v>374468</v>
      </c>
      <c r="P305" s="63"/>
      <c r="Q305" s="61">
        <v>324259</v>
      </c>
      <c r="R305" s="61">
        <v>307166</v>
      </c>
      <c r="S305" s="61">
        <v>290432</v>
      </c>
      <c r="T305" s="61">
        <v>279639</v>
      </c>
      <c r="U305" s="61">
        <v>307166</v>
      </c>
      <c r="V305" s="61">
        <v>338863</v>
      </c>
      <c r="W305" s="63"/>
    </row>
    <row r="306" spans="1:23" x14ac:dyDescent="0.2">
      <c r="A306" s="68">
        <v>962</v>
      </c>
      <c r="B306" s="63"/>
      <c r="C306" s="78" t="s">
        <v>320</v>
      </c>
      <c r="D306" s="80"/>
      <c r="E306" s="61">
        <v>0</v>
      </c>
      <c r="F306" s="80"/>
      <c r="G306" s="91">
        <v>0</v>
      </c>
      <c r="H306" s="63"/>
      <c r="I306" s="61">
        <v>0</v>
      </c>
      <c r="J306" s="63"/>
      <c r="K306" s="61">
        <v>0</v>
      </c>
      <c r="L306" s="80"/>
      <c r="M306" s="91">
        <v>0</v>
      </c>
      <c r="N306" s="80"/>
      <c r="O306" s="61">
        <v>0</v>
      </c>
      <c r="P306" s="63"/>
      <c r="Q306" s="61">
        <v>0</v>
      </c>
      <c r="R306" s="61">
        <v>0</v>
      </c>
      <c r="S306" s="61">
        <v>0</v>
      </c>
      <c r="T306" s="61">
        <v>0</v>
      </c>
      <c r="U306" s="61">
        <v>0</v>
      </c>
      <c r="V306" s="61">
        <v>0</v>
      </c>
      <c r="W306" s="63"/>
    </row>
    <row r="307" spans="1:23" x14ac:dyDescent="0.2">
      <c r="A307" s="68">
        <v>963</v>
      </c>
      <c r="B307" s="63"/>
      <c r="C307" s="78" t="s">
        <v>321</v>
      </c>
      <c r="D307" s="80"/>
      <c r="E307" s="61">
        <v>0</v>
      </c>
      <c r="F307" s="80"/>
      <c r="G307" s="91">
        <v>0</v>
      </c>
      <c r="H307" s="63"/>
      <c r="I307" s="61">
        <v>0</v>
      </c>
      <c r="J307" s="63"/>
      <c r="K307" s="61">
        <v>0</v>
      </c>
      <c r="L307" s="80"/>
      <c r="M307" s="91">
        <v>0</v>
      </c>
      <c r="N307" s="80"/>
      <c r="O307" s="61">
        <v>0</v>
      </c>
      <c r="P307" s="63"/>
      <c r="Q307" s="61">
        <v>0</v>
      </c>
      <c r="R307" s="61">
        <v>0</v>
      </c>
      <c r="S307" s="61">
        <v>0</v>
      </c>
      <c r="T307" s="61">
        <v>0</v>
      </c>
      <c r="U307" s="61">
        <v>0</v>
      </c>
      <c r="V307" s="61">
        <v>0</v>
      </c>
      <c r="W307" s="63"/>
    </row>
    <row r="308" spans="1:23" x14ac:dyDescent="0.2">
      <c r="A308" s="68">
        <v>964</v>
      </c>
      <c r="B308" s="63"/>
      <c r="C308" s="78" t="s">
        <v>322</v>
      </c>
      <c r="D308" s="80"/>
      <c r="E308" s="61">
        <v>0</v>
      </c>
      <c r="F308" s="80"/>
      <c r="G308" s="91">
        <v>0</v>
      </c>
      <c r="H308" s="63"/>
      <c r="I308" s="61">
        <v>0</v>
      </c>
      <c r="J308" s="63"/>
      <c r="K308" s="61">
        <v>0</v>
      </c>
      <c r="L308" s="80"/>
      <c r="M308" s="91">
        <v>0</v>
      </c>
      <c r="N308" s="80"/>
      <c r="O308" s="61">
        <v>0</v>
      </c>
      <c r="P308" s="63"/>
      <c r="Q308" s="61">
        <v>0</v>
      </c>
      <c r="R308" s="61">
        <v>0</v>
      </c>
      <c r="S308" s="61">
        <v>0</v>
      </c>
      <c r="T308" s="61">
        <v>0</v>
      </c>
      <c r="U308" s="61">
        <v>0</v>
      </c>
      <c r="V308" s="61">
        <v>0</v>
      </c>
      <c r="W308" s="63"/>
    </row>
    <row r="309" spans="1:23" x14ac:dyDescent="0.2">
      <c r="A309" s="68">
        <v>968</v>
      </c>
      <c r="B309" s="63"/>
      <c r="C309" s="78" t="s">
        <v>323</v>
      </c>
      <c r="D309" s="80"/>
      <c r="E309" s="61">
        <v>0</v>
      </c>
      <c r="F309" s="80"/>
      <c r="G309" s="91">
        <v>0</v>
      </c>
      <c r="H309" s="63"/>
      <c r="I309" s="61">
        <v>0</v>
      </c>
      <c r="J309" s="63"/>
      <c r="K309" s="61">
        <v>0</v>
      </c>
      <c r="L309" s="80"/>
      <c r="M309" s="91">
        <v>0</v>
      </c>
      <c r="N309" s="80"/>
      <c r="O309" s="61">
        <v>0</v>
      </c>
      <c r="P309" s="63"/>
      <c r="Q309" s="61">
        <v>0</v>
      </c>
      <c r="R309" s="61">
        <v>0</v>
      </c>
      <c r="S309" s="61">
        <v>0</v>
      </c>
      <c r="T309" s="61">
        <v>0</v>
      </c>
      <c r="U309" s="61">
        <v>0</v>
      </c>
      <c r="V309" s="61">
        <v>0</v>
      </c>
      <c r="W309" s="63"/>
    </row>
    <row r="310" spans="1:23" x14ac:dyDescent="0.2">
      <c r="A310" s="68">
        <v>972</v>
      </c>
      <c r="B310" s="63"/>
      <c r="C310" s="78" t="s">
        <v>324</v>
      </c>
      <c r="D310" s="80"/>
      <c r="E310" s="61">
        <v>0</v>
      </c>
      <c r="F310" s="80"/>
      <c r="G310" s="91">
        <v>0</v>
      </c>
      <c r="H310" s="63"/>
      <c r="I310" s="61">
        <v>0</v>
      </c>
      <c r="J310" s="63"/>
      <c r="K310" s="61">
        <v>0</v>
      </c>
      <c r="L310" s="80"/>
      <c r="M310" s="91">
        <v>0</v>
      </c>
      <c r="N310" s="80"/>
      <c r="O310" s="61">
        <v>0</v>
      </c>
      <c r="P310" s="63"/>
      <c r="Q310" s="61">
        <v>0</v>
      </c>
      <c r="R310" s="61">
        <v>0</v>
      </c>
      <c r="S310" s="61">
        <v>0</v>
      </c>
      <c r="T310" s="61">
        <v>0</v>
      </c>
      <c r="U310" s="61">
        <v>0</v>
      </c>
      <c r="V310" s="61">
        <v>0</v>
      </c>
      <c r="W310" s="63"/>
    </row>
    <row r="311" spans="1:23" x14ac:dyDescent="0.2">
      <c r="A311" s="68">
        <v>977</v>
      </c>
      <c r="B311" s="63"/>
      <c r="C311" s="78" t="s">
        <v>426</v>
      </c>
      <c r="D311" s="80"/>
      <c r="E311" s="61">
        <v>9386</v>
      </c>
      <c r="F311" s="80"/>
      <c r="G311" s="91">
        <v>7.7802619603260272E-6</v>
      </c>
      <c r="H311" s="63"/>
      <c r="I311" s="61">
        <v>2828</v>
      </c>
      <c r="J311" s="63"/>
      <c r="K311" s="61">
        <v>0</v>
      </c>
      <c r="L311" s="80"/>
      <c r="M311" s="91">
        <v>0</v>
      </c>
      <c r="N311" s="80"/>
      <c r="O311" s="61">
        <v>0</v>
      </c>
      <c r="P311" s="63"/>
      <c r="Q311" s="61">
        <v>2985</v>
      </c>
      <c r="R311" s="61">
        <v>2828</v>
      </c>
      <c r="S311" s="61">
        <v>2674</v>
      </c>
      <c r="T311" s="61">
        <v>2575</v>
      </c>
      <c r="U311" s="61">
        <v>2828</v>
      </c>
      <c r="V311" s="61">
        <v>3120</v>
      </c>
      <c r="W311" s="63"/>
    </row>
    <row r="312" spans="1:23" x14ac:dyDescent="0.2">
      <c r="A312" s="68">
        <v>980</v>
      </c>
      <c r="B312" s="63"/>
      <c r="C312" s="78" t="s">
        <v>325</v>
      </c>
      <c r="D312" s="80"/>
      <c r="E312" s="61">
        <v>0</v>
      </c>
      <c r="F312" s="80"/>
      <c r="G312" s="91">
        <v>0</v>
      </c>
      <c r="H312" s="63"/>
      <c r="I312" s="61">
        <v>0</v>
      </c>
      <c r="J312" s="63"/>
      <c r="K312" s="61">
        <v>0</v>
      </c>
      <c r="L312" s="80"/>
      <c r="M312" s="91">
        <v>0</v>
      </c>
      <c r="N312" s="80"/>
      <c r="O312" s="61">
        <v>0</v>
      </c>
      <c r="P312" s="63"/>
      <c r="Q312" s="61">
        <v>0</v>
      </c>
      <c r="R312" s="61">
        <v>0</v>
      </c>
      <c r="S312" s="61">
        <v>0</v>
      </c>
      <c r="T312" s="61">
        <v>0</v>
      </c>
      <c r="U312" s="61">
        <v>0</v>
      </c>
      <c r="V312" s="61">
        <v>0</v>
      </c>
      <c r="W312" s="63"/>
    </row>
    <row r="313" spans="1:23" x14ac:dyDescent="0.2">
      <c r="A313" s="68">
        <v>986</v>
      </c>
      <c r="B313" s="63"/>
      <c r="C313" s="78" t="s">
        <v>326</v>
      </c>
      <c r="D313" s="80"/>
      <c r="E313" s="61">
        <v>0</v>
      </c>
      <c r="F313" s="80"/>
      <c r="G313" s="91">
        <v>0</v>
      </c>
      <c r="H313" s="63"/>
      <c r="I313" s="61">
        <v>0</v>
      </c>
      <c r="J313" s="63"/>
      <c r="K313" s="61">
        <v>0</v>
      </c>
      <c r="L313" s="80"/>
      <c r="M313" s="91">
        <v>0</v>
      </c>
      <c r="N313" s="80"/>
      <c r="O313" s="61">
        <v>0</v>
      </c>
      <c r="P313" s="63"/>
      <c r="Q313" s="61">
        <v>0</v>
      </c>
      <c r="R313" s="61">
        <v>0</v>
      </c>
      <c r="S313" s="61">
        <v>0</v>
      </c>
      <c r="T313" s="61">
        <v>0</v>
      </c>
      <c r="U313" s="61">
        <v>0</v>
      </c>
      <c r="V313" s="61">
        <v>0</v>
      </c>
      <c r="W313" s="63"/>
    </row>
    <row r="314" spans="1:23" x14ac:dyDescent="0.2">
      <c r="A314" s="68">
        <v>989</v>
      </c>
      <c r="B314" s="63"/>
      <c r="C314" s="78" t="s">
        <v>327</v>
      </c>
      <c r="D314" s="80"/>
      <c r="E314" s="61">
        <v>0</v>
      </c>
      <c r="F314" s="80"/>
      <c r="G314" s="91">
        <v>0</v>
      </c>
      <c r="H314" s="63"/>
      <c r="I314" s="61">
        <v>0</v>
      </c>
      <c r="J314" s="63"/>
      <c r="K314" s="61">
        <v>0</v>
      </c>
      <c r="L314" s="80"/>
      <c r="M314" s="91">
        <v>0</v>
      </c>
      <c r="N314" s="80"/>
      <c r="O314" s="61">
        <v>0</v>
      </c>
      <c r="P314" s="63"/>
      <c r="Q314" s="61">
        <v>0</v>
      </c>
      <c r="R314" s="61">
        <v>0</v>
      </c>
      <c r="S314" s="61">
        <v>0</v>
      </c>
      <c r="T314" s="61">
        <v>0</v>
      </c>
      <c r="U314" s="61">
        <v>0</v>
      </c>
      <c r="V314" s="61">
        <v>0</v>
      </c>
      <c r="W314" s="63"/>
    </row>
    <row r="315" spans="1:23" x14ac:dyDescent="0.2">
      <c r="A315" s="68">
        <v>992</v>
      </c>
      <c r="B315" s="63"/>
      <c r="C315" s="78" t="s">
        <v>328</v>
      </c>
      <c r="D315" s="80"/>
      <c r="E315" s="61">
        <v>0</v>
      </c>
      <c r="F315" s="80"/>
      <c r="G315" s="91">
        <v>0</v>
      </c>
      <c r="H315" s="63"/>
      <c r="I315" s="61">
        <v>0</v>
      </c>
      <c r="J315" s="63"/>
      <c r="K315" s="61">
        <v>0</v>
      </c>
      <c r="L315" s="80"/>
      <c r="M315" s="91">
        <v>0</v>
      </c>
      <c r="N315" s="80"/>
      <c r="O315" s="61">
        <v>0</v>
      </c>
      <c r="P315" s="63"/>
      <c r="Q315" s="61">
        <v>0</v>
      </c>
      <c r="R315" s="61">
        <v>0</v>
      </c>
      <c r="S315" s="61">
        <v>0</v>
      </c>
      <c r="T315" s="61">
        <v>0</v>
      </c>
      <c r="U315" s="61">
        <v>0</v>
      </c>
      <c r="V315" s="61">
        <v>0</v>
      </c>
      <c r="W315" s="63"/>
    </row>
    <row r="316" spans="1:23" x14ac:dyDescent="0.2">
      <c r="A316" s="68">
        <v>993</v>
      </c>
      <c r="B316" s="63"/>
      <c r="C316" s="78" t="s">
        <v>329</v>
      </c>
      <c r="D316" s="80"/>
      <c r="E316" s="61">
        <v>0</v>
      </c>
      <c r="F316" s="80"/>
      <c r="G316" s="91">
        <v>0</v>
      </c>
      <c r="H316" s="63"/>
      <c r="I316" s="61">
        <v>0</v>
      </c>
      <c r="J316" s="63"/>
      <c r="K316" s="61">
        <v>0</v>
      </c>
      <c r="L316" s="80"/>
      <c r="M316" s="91">
        <v>0</v>
      </c>
      <c r="N316" s="80"/>
      <c r="O316" s="61">
        <v>0</v>
      </c>
      <c r="P316" s="63"/>
      <c r="Q316" s="61">
        <v>0</v>
      </c>
      <c r="R316" s="61">
        <v>0</v>
      </c>
      <c r="S316" s="61">
        <v>0</v>
      </c>
      <c r="T316" s="61">
        <v>0</v>
      </c>
      <c r="U316" s="61">
        <v>0</v>
      </c>
      <c r="V316" s="61">
        <v>0</v>
      </c>
      <c r="W316" s="63"/>
    </row>
    <row r="317" spans="1:23" x14ac:dyDescent="0.2">
      <c r="A317" s="68">
        <v>995</v>
      </c>
      <c r="B317" s="63"/>
      <c r="C317" s="78" t="s">
        <v>330</v>
      </c>
      <c r="D317" s="80"/>
      <c r="E317" s="61">
        <v>0</v>
      </c>
      <c r="F317" s="80"/>
      <c r="G317" s="91">
        <v>0</v>
      </c>
      <c r="H317" s="63"/>
      <c r="I317" s="61">
        <v>0</v>
      </c>
      <c r="J317" s="63"/>
      <c r="K317" s="61">
        <v>0</v>
      </c>
      <c r="L317" s="80"/>
      <c r="M317" s="91">
        <v>0</v>
      </c>
      <c r="N317" s="80"/>
      <c r="O317" s="61">
        <v>0</v>
      </c>
      <c r="P317" s="63"/>
      <c r="Q317" s="61">
        <v>0</v>
      </c>
      <c r="R317" s="61">
        <v>0</v>
      </c>
      <c r="S317" s="61">
        <v>0</v>
      </c>
      <c r="T317" s="61">
        <v>0</v>
      </c>
      <c r="U317" s="61">
        <v>0</v>
      </c>
      <c r="V317" s="61">
        <v>0</v>
      </c>
      <c r="W317" s="63"/>
    </row>
    <row r="318" spans="1:23" x14ac:dyDescent="0.2">
      <c r="A318" s="68">
        <v>999</v>
      </c>
      <c r="B318" s="63"/>
      <c r="C318" s="78" t="s">
        <v>331</v>
      </c>
      <c r="D318" s="80"/>
      <c r="E318" s="92">
        <v>16109863</v>
      </c>
      <c r="F318" s="80"/>
      <c r="G318" s="93">
        <v>1.3353819974958846E-2</v>
      </c>
      <c r="H318" s="63"/>
      <c r="I318" s="92">
        <v>4852992</v>
      </c>
      <c r="J318" s="63"/>
      <c r="K318" s="92">
        <v>15010071</v>
      </c>
      <c r="L318" s="80"/>
      <c r="M318" s="93">
        <v>1.2706347407538105E-2</v>
      </c>
      <c r="N318" s="80"/>
      <c r="O318" s="92">
        <v>5703784</v>
      </c>
      <c r="P318" s="94"/>
      <c r="Q318" s="92">
        <v>5123047</v>
      </c>
      <c r="R318" s="92">
        <v>4852992</v>
      </c>
      <c r="S318" s="92">
        <v>4588611</v>
      </c>
      <c r="T318" s="92">
        <v>4418092</v>
      </c>
      <c r="U318" s="92">
        <v>4852992</v>
      </c>
      <c r="V318" s="92">
        <v>5353787</v>
      </c>
      <c r="W318" s="63"/>
    </row>
    <row r="319" spans="1:23" x14ac:dyDescent="0.2">
      <c r="C319" s="10"/>
      <c r="E319" s="15"/>
      <c r="G319" s="16"/>
      <c r="K319" s="15"/>
      <c r="M319" s="16"/>
    </row>
    <row r="320" spans="1:23" ht="13.5" thickBot="1" x14ac:dyDescent="0.25">
      <c r="A320" s="4" t="s">
        <v>332</v>
      </c>
      <c r="E320" s="17">
        <f>SUM(E6:E318)</f>
        <v>1206386115</v>
      </c>
      <c r="F320" s="18"/>
      <c r="G320" s="19">
        <f>SUM(G6:G318)</f>
        <v>0.99999999999999989</v>
      </c>
      <c r="I320" s="17">
        <f>SUM(I6:I318)</f>
        <v>363415733</v>
      </c>
      <c r="K320" s="17">
        <f>SUM(K6:K318)</f>
        <v>1181304943</v>
      </c>
      <c r="L320" s="18"/>
      <c r="M320" s="19">
        <f>SUM(M6:M318)</f>
        <v>1</v>
      </c>
      <c r="N320" s="18"/>
      <c r="O320" s="17">
        <f>SUM(O6:O318)</f>
        <v>448892255</v>
      </c>
      <c r="Q320" s="17">
        <f t="shared" ref="Q320:V320" si="0">SUM(Q6:Q318)</f>
        <v>383638743</v>
      </c>
      <c r="R320" s="17">
        <f t="shared" si="0"/>
        <v>363415733</v>
      </c>
      <c r="S320" s="17">
        <f t="shared" si="0"/>
        <v>343617556</v>
      </c>
      <c r="T320" s="17">
        <f t="shared" si="0"/>
        <v>330848264</v>
      </c>
      <c r="U320" s="17">
        <f t="shared" si="0"/>
        <v>363415733</v>
      </c>
      <c r="V320" s="17">
        <f t="shared" si="0"/>
        <v>400917688</v>
      </c>
    </row>
    <row r="321" spans="1:15" ht="13.5" thickTop="1" x14ac:dyDescent="0.2">
      <c r="E321" s="20"/>
      <c r="K321" s="20"/>
      <c r="O321" s="21"/>
    </row>
    <row r="322" spans="1:15" ht="15" x14ac:dyDescent="0.25">
      <c r="A322"/>
    </row>
  </sheetData>
  <sheetProtection sheet="1" objects="1" scenarios="1"/>
  <mergeCells count="4">
    <mergeCell ref="E2:I2"/>
    <mergeCell ref="K2:O2"/>
    <mergeCell ref="Q3:S3"/>
    <mergeCell ref="T3:V3"/>
  </mergeCells>
  <printOptions horizontalCentered="1"/>
  <pageMargins left="0.2" right="0.2" top="0.5" bottom="0.5" header="0.3" footer="0.3"/>
  <pageSetup scale="50" fitToHeight="20" orientation="landscape" r:id="rId1"/>
  <headerFooter scaleWithDoc="0">
    <oddFooter>&amp;L&amp;"Arial,Regular"&amp;7 20200528_COVA_FY2020 GASB 75 Report - Draft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51CDE-E271-4698-833D-D42D62BF2485}">
  <sheetPr codeName="Sheet6">
    <tabColor theme="6" tint="-0.249977111117893"/>
  </sheetPr>
  <dimension ref="A1:P321"/>
  <sheetViews>
    <sheetView showGridLines="0" zoomScale="85" zoomScaleNormal="85" zoomScaleSheetLayoutView="70" workbookViewId="0">
      <pane xSplit="2" ySplit="3" topLeftCell="C4" activePane="bottomRight" state="frozen"/>
      <selection activeCell="B3" sqref="B3"/>
      <selection pane="topRight" activeCell="B3" sqref="B3"/>
      <selection pane="bottomLeft" activeCell="B3" sqref="B3"/>
      <selection pane="bottomRight" activeCell="A58" sqref="A58:XFD58"/>
    </sheetView>
  </sheetViews>
  <sheetFormatPr defaultColWidth="9.140625" defaultRowHeight="12.75" x14ac:dyDescent="0.2"/>
  <cols>
    <col min="1" max="1" width="0.7109375" style="2" customWidth="1"/>
    <col min="2" max="2" width="10.42578125" style="2" bestFit="1" customWidth="1"/>
    <col min="3" max="3" width="39.140625" style="14" customWidth="1"/>
    <col min="4" max="4" width="1.42578125" style="2" hidden="1" customWidth="1"/>
    <col min="5" max="5" width="13.85546875" style="2" customWidth="1"/>
    <col min="6" max="6" width="14.7109375" style="2" customWidth="1"/>
    <col min="7" max="7" width="12.28515625" style="2" bestFit="1" customWidth="1"/>
    <col min="8" max="8" width="13.85546875" style="2" customWidth="1"/>
    <col min="9" max="9" width="12.28515625" style="2" customWidth="1"/>
    <col min="10" max="10" width="12.42578125" style="2" customWidth="1"/>
    <col min="11" max="11" width="12" style="2" customWidth="1"/>
    <col min="12" max="13" width="13.85546875" style="2" customWidth="1"/>
    <col min="14" max="14" width="15.7109375" style="2" customWidth="1"/>
    <col min="15" max="15" width="12.85546875" style="2" customWidth="1"/>
    <col min="16" max="16" width="14.7109375" style="2" customWidth="1"/>
    <col min="17" max="16384" width="9.140625" style="2"/>
  </cols>
  <sheetData>
    <row r="1" spans="1:16" ht="15.75" x14ac:dyDescent="0.25">
      <c r="A1" s="1" t="s">
        <v>333</v>
      </c>
      <c r="E1" s="3" t="s">
        <v>1</v>
      </c>
      <c r="F1" s="3" t="s">
        <v>2</v>
      </c>
      <c r="G1" s="3" t="s">
        <v>3</v>
      </c>
      <c r="H1" s="3" t="s">
        <v>4</v>
      </c>
      <c r="I1" s="3" t="s">
        <v>5</v>
      </c>
      <c r="J1" s="3" t="s">
        <v>6</v>
      </c>
      <c r="K1" s="3" t="s">
        <v>7</v>
      </c>
      <c r="L1" s="3" t="s">
        <v>8</v>
      </c>
      <c r="M1" s="3" t="s">
        <v>9</v>
      </c>
      <c r="N1" s="3" t="s">
        <v>10</v>
      </c>
      <c r="O1" s="3" t="s">
        <v>11</v>
      </c>
      <c r="P1" s="3" t="s">
        <v>12</v>
      </c>
    </row>
    <row r="2" spans="1:16" x14ac:dyDescent="0.2">
      <c r="A2" s="10"/>
      <c r="D2" s="10"/>
      <c r="E2" s="184" t="s">
        <v>334</v>
      </c>
      <c r="F2" s="184"/>
      <c r="G2" s="184"/>
      <c r="H2" s="184"/>
      <c r="I2" s="184"/>
      <c r="J2" s="184"/>
      <c r="K2" s="184"/>
      <c r="L2" s="184"/>
      <c r="M2" s="184"/>
      <c r="N2" s="184"/>
      <c r="O2" s="184"/>
      <c r="P2" s="184"/>
    </row>
    <row r="3" spans="1:16" s="10" customFormat="1" ht="76.5" x14ac:dyDescent="0.2">
      <c r="A3" s="11"/>
      <c r="B3" s="6" t="s">
        <v>18</v>
      </c>
      <c r="C3" s="22" t="s">
        <v>13</v>
      </c>
      <c r="D3" s="11"/>
      <c r="E3" s="23" t="s">
        <v>335</v>
      </c>
      <c r="F3" s="23" t="s">
        <v>336</v>
      </c>
      <c r="G3" s="23" t="s">
        <v>337</v>
      </c>
      <c r="H3" s="23" t="s">
        <v>338</v>
      </c>
      <c r="I3" s="23" t="s">
        <v>339</v>
      </c>
      <c r="J3" s="23" t="s">
        <v>340</v>
      </c>
      <c r="K3" s="23" t="s">
        <v>341</v>
      </c>
      <c r="L3" s="23" t="s">
        <v>342</v>
      </c>
      <c r="M3" s="23" t="s">
        <v>343</v>
      </c>
      <c r="N3" s="23" t="s">
        <v>344</v>
      </c>
      <c r="O3" s="23" t="s">
        <v>345</v>
      </c>
      <c r="P3" s="23" t="s">
        <v>346</v>
      </c>
    </row>
    <row r="4" spans="1:16" s="10" customFormat="1" x14ac:dyDescent="0.2">
      <c r="A4" s="11"/>
      <c r="B4" s="82">
        <v>5</v>
      </c>
      <c r="C4" s="60" t="s">
        <v>25</v>
      </c>
      <c r="D4" s="82"/>
      <c r="E4" s="83">
        <v>0</v>
      </c>
      <c r="F4" s="84">
        <v>0</v>
      </c>
      <c r="G4" s="84">
        <v>0</v>
      </c>
      <c r="H4" s="64">
        <v>0</v>
      </c>
      <c r="I4" s="64">
        <v>0</v>
      </c>
      <c r="J4" s="64">
        <v>0</v>
      </c>
      <c r="K4" s="64">
        <v>0</v>
      </c>
      <c r="L4" s="64">
        <v>0</v>
      </c>
      <c r="M4" s="64">
        <v>0</v>
      </c>
      <c r="N4" s="64">
        <v>0</v>
      </c>
      <c r="O4" s="85">
        <v>0</v>
      </c>
      <c r="P4" s="84">
        <v>0</v>
      </c>
    </row>
    <row r="5" spans="1:16" s="10" customFormat="1" x14ac:dyDescent="0.2">
      <c r="A5" s="11"/>
      <c r="B5" s="82">
        <v>6</v>
      </c>
      <c r="C5" s="60" t="s">
        <v>26</v>
      </c>
      <c r="D5" s="82"/>
      <c r="E5" s="83">
        <v>0</v>
      </c>
      <c r="F5" s="86">
        <v>0</v>
      </c>
      <c r="G5" s="86">
        <v>0</v>
      </c>
      <c r="H5" s="61">
        <v>0</v>
      </c>
      <c r="I5" s="61">
        <v>0</v>
      </c>
      <c r="J5" s="61">
        <v>0</v>
      </c>
      <c r="K5" s="61">
        <v>0</v>
      </c>
      <c r="L5" s="61">
        <v>0</v>
      </c>
      <c r="M5" s="61">
        <v>0</v>
      </c>
      <c r="N5" s="61">
        <v>0</v>
      </c>
      <c r="O5" s="87">
        <v>0</v>
      </c>
      <c r="P5" s="86">
        <v>0</v>
      </c>
    </row>
    <row r="6" spans="1:16" s="10" customFormat="1" x14ac:dyDescent="0.2">
      <c r="A6" s="11"/>
      <c r="B6" s="82">
        <v>7</v>
      </c>
      <c r="C6" s="60" t="s">
        <v>27</v>
      </c>
      <c r="D6" s="82"/>
      <c r="E6" s="83">
        <v>0</v>
      </c>
      <c r="F6" s="86">
        <v>0</v>
      </c>
      <c r="G6" s="86">
        <v>0</v>
      </c>
      <c r="H6" s="61">
        <v>0</v>
      </c>
      <c r="I6" s="61">
        <v>0</v>
      </c>
      <c r="J6" s="61">
        <v>0</v>
      </c>
      <c r="K6" s="61">
        <v>0</v>
      </c>
      <c r="L6" s="61">
        <v>0</v>
      </c>
      <c r="M6" s="61">
        <v>0</v>
      </c>
      <c r="N6" s="61">
        <v>0</v>
      </c>
      <c r="O6" s="87">
        <v>0</v>
      </c>
      <c r="P6" s="86">
        <v>0</v>
      </c>
    </row>
    <row r="7" spans="1:16" s="10" customFormat="1" x14ac:dyDescent="0.2">
      <c r="A7" s="11"/>
      <c r="B7" s="82">
        <v>47</v>
      </c>
      <c r="C7" s="60" t="s">
        <v>28</v>
      </c>
      <c r="D7" s="82"/>
      <c r="E7" s="83">
        <v>0</v>
      </c>
      <c r="F7" s="86">
        <v>0</v>
      </c>
      <c r="G7" s="86">
        <v>0</v>
      </c>
      <c r="H7" s="61">
        <v>0</v>
      </c>
      <c r="I7" s="61">
        <v>0</v>
      </c>
      <c r="J7" s="61">
        <v>0</v>
      </c>
      <c r="K7" s="61">
        <v>0</v>
      </c>
      <c r="L7" s="61">
        <v>0</v>
      </c>
      <c r="M7" s="61">
        <v>0</v>
      </c>
      <c r="N7" s="61">
        <v>0</v>
      </c>
      <c r="O7" s="87">
        <v>0</v>
      </c>
      <c r="P7" s="86">
        <v>0</v>
      </c>
    </row>
    <row r="8" spans="1:16" s="10" customFormat="1" x14ac:dyDescent="0.2">
      <c r="A8" s="11"/>
      <c r="B8" s="82">
        <v>48</v>
      </c>
      <c r="C8" s="60" t="s">
        <v>29</v>
      </c>
      <c r="D8" s="82"/>
      <c r="E8" s="83">
        <v>0</v>
      </c>
      <c r="F8" s="86">
        <v>0</v>
      </c>
      <c r="G8" s="86">
        <v>0</v>
      </c>
      <c r="H8" s="61">
        <v>0</v>
      </c>
      <c r="I8" s="61">
        <v>0</v>
      </c>
      <c r="J8" s="61">
        <v>0</v>
      </c>
      <c r="K8" s="61">
        <v>0</v>
      </c>
      <c r="L8" s="61">
        <v>0</v>
      </c>
      <c r="M8" s="61">
        <v>0</v>
      </c>
      <c r="N8" s="61">
        <v>0</v>
      </c>
      <c r="O8" s="87">
        <v>0</v>
      </c>
      <c r="P8" s="86">
        <v>0</v>
      </c>
    </row>
    <row r="9" spans="1:16" s="10" customFormat="1" x14ac:dyDescent="0.2">
      <c r="A9" s="11"/>
      <c r="B9" s="82">
        <v>90</v>
      </c>
      <c r="C9" s="60" t="s">
        <v>30</v>
      </c>
      <c r="D9" s="82"/>
      <c r="E9" s="83">
        <v>5.1267168306226732E-5</v>
      </c>
      <c r="F9" s="86">
        <v>1606</v>
      </c>
      <c r="G9" s="86">
        <v>514</v>
      </c>
      <c r="H9" s="61">
        <v>0</v>
      </c>
      <c r="I9" s="61">
        <v>0</v>
      </c>
      <c r="J9" s="61">
        <v>0</v>
      </c>
      <c r="K9" s="61">
        <v>0</v>
      </c>
      <c r="L9" s="61">
        <v>-4428</v>
      </c>
      <c r="M9" s="61">
        <v>0</v>
      </c>
      <c r="N9" s="61">
        <v>-8471</v>
      </c>
      <c r="O9" s="87">
        <v>1476</v>
      </c>
      <c r="P9" s="86">
        <v>-9303</v>
      </c>
    </row>
    <row r="10" spans="1:16" s="10" customFormat="1" ht="25.5" x14ac:dyDescent="0.2">
      <c r="A10" s="11"/>
      <c r="B10" s="82">
        <v>91</v>
      </c>
      <c r="C10" s="60" t="s">
        <v>31</v>
      </c>
      <c r="D10" s="82"/>
      <c r="E10" s="83">
        <v>3.7345423193966384E-5</v>
      </c>
      <c r="F10" s="86">
        <v>1170</v>
      </c>
      <c r="G10" s="86">
        <v>374</v>
      </c>
      <c r="H10" s="61">
        <v>0</v>
      </c>
      <c r="I10" s="61">
        <v>0</v>
      </c>
      <c r="J10" s="61">
        <v>0</v>
      </c>
      <c r="K10" s="61">
        <v>0</v>
      </c>
      <c r="L10" s="61">
        <v>-3226</v>
      </c>
      <c r="M10" s="61">
        <v>0</v>
      </c>
      <c r="N10" s="61">
        <v>-6171</v>
      </c>
      <c r="O10" s="87">
        <v>8630</v>
      </c>
      <c r="P10" s="86">
        <v>777</v>
      </c>
    </row>
    <row r="11" spans="1:16" s="10" customFormat="1" x14ac:dyDescent="0.2">
      <c r="A11" s="11"/>
      <c r="B11" s="82">
        <v>100</v>
      </c>
      <c r="C11" s="60" t="s">
        <v>32</v>
      </c>
      <c r="D11" s="82"/>
      <c r="E11" s="83">
        <v>1.0981931767342996E-3</v>
      </c>
      <c r="F11" s="86">
        <v>34401</v>
      </c>
      <c r="G11" s="86">
        <v>11004</v>
      </c>
      <c r="H11" s="61">
        <v>0</v>
      </c>
      <c r="I11" s="61">
        <v>0</v>
      </c>
      <c r="J11" s="61">
        <v>0</v>
      </c>
      <c r="K11" s="61">
        <v>0</v>
      </c>
      <c r="L11" s="61">
        <v>-94858</v>
      </c>
      <c r="M11" s="61">
        <v>0</v>
      </c>
      <c r="N11" s="61">
        <v>-181460</v>
      </c>
      <c r="O11" s="87">
        <v>-31790</v>
      </c>
      <c r="P11" s="86">
        <v>-262703</v>
      </c>
    </row>
    <row r="12" spans="1:16" s="10" customFormat="1" x14ac:dyDescent="0.2">
      <c r="A12" s="11"/>
      <c r="B12" s="82">
        <v>101</v>
      </c>
      <c r="C12" s="60" t="s">
        <v>33</v>
      </c>
      <c r="D12" s="82"/>
      <c r="E12" s="83">
        <v>2.4055076263870957E-3</v>
      </c>
      <c r="F12" s="86">
        <v>75353</v>
      </c>
      <c r="G12" s="86">
        <v>24104</v>
      </c>
      <c r="H12" s="61">
        <v>0</v>
      </c>
      <c r="I12" s="61">
        <v>0</v>
      </c>
      <c r="J12" s="61">
        <v>0</v>
      </c>
      <c r="K12" s="61">
        <v>0</v>
      </c>
      <c r="L12" s="61">
        <v>-207779</v>
      </c>
      <c r="M12" s="61">
        <v>0</v>
      </c>
      <c r="N12" s="61">
        <v>-397474</v>
      </c>
      <c r="O12" s="87">
        <v>20616</v>
      </c>
      <c r="P12" s="86">
        <v>-485180</v>
      </c>
    </row>
    <row r="13" spans="1:16" s="10" customFormat="1" x14ac:dyDescent="0.2">
      <c r="A13" s="11"/>
      <c r="B13" s="82">
        <v>102</v>
      </c>
      <c r="C13" s="60" t="s">
        <v>34</v>
      </c>
      <c r="D13" s="82"/>
      <c r="E13" s="83">
        <v>0</v>
      </c>
      <c r="F13" s="86">
        <v>0</v>
      </c>
      <c r="G13" s="86">
        <v>0</v>
      </c>
      <c r="H13" s="61">
        <v>0</v>
      </c>
      <c r="I13" s="61">
        <v>0</v>
      </c>
      <c r="J13" s="61">
        <v>0</v>
      </c>
      <c r="K13" s="61">
        <v>0</v>
      </c>
      <c r="L13" s="61">
        <v>0</v>
      </c>
      <c r="M13" s="61">
        <v>0</v>
      </c>
      <c r="N13" s="61">
        <v>0</v>
      </c>
      <c r="O13" s="87">
        <v>0</v>
      </c>
      <c r="P13" s="86">
        <v>0</v>
      </c>
    </row>
    <row r="14" spans="1:16" s="10" customFormat="1" x14ac:dyDescent="0.2">
      <c r="A14" s="11"/>
      <c r="B14" s="82">
        <v>103</v>
      </c>
      <c r="C14" s="60" t="s">
        <v>35</v>
      </c>
      <c r="D14" s="82"/>
      <c r="E14" s="83">
        <v>3.8343619364352515E-3</v>
      </c>
      <c r="F14" s="86">
        <v>120113</v>
      </c>
      <c r="G14" s="86">
        <v>38421</v>
      </c>
      <c r="H14" s="61">
        <v>0</v>
      </c>
      <c r="I14" s="61">
        <v>0</v>
      </c>
      <c r="J14" s="61">
        <v>0</v>
      </c>
      <c r="K14" s="61">
        <v>0</v>
      </c>
      <c r="L14" s="61">
        <v>-331198</v>
      </c>
      <c r="M14" s="61">
        <v>0</v>
      </c>
      <c r="N14" s="61">
        <v>-633571</v>
      </c>
      <c r="O14" s="87">
        <v>-2310</v>
      </c>
      <c r="P14" s="86">
        <v>-808545</v>
      </c>
    </row>
    <row r="15" spans="1:16" s="10" customFormat="1" x14ac:dyDescent="0.2">
      <c r="A15" s="11"/>
      <c r="B15" s="82">
        <v>107</v>
      </c>
      <c r="C15" s="60" t="s">
        <v>36</v>
      </c>
      <c r="D15" s="82"/>
      <c r="E15" s="83">
        <v>8.4669658188166403E-4</v>
      </c>
      <c r="F15" s="86">
        <v>26523</v>
      </c>
      <c r="G15" s="86">
        <v>8484</v>
      </c>
      <c r="H15" s="61">
        <v>0</v>
      </c>
      <c r="I15" s="61">
        <v>0</v>
      </c>
      <c r="J15" s="61">
        <v>0</v>
      </c>
      <c r="K15" s="61">
        <v>0</v>
      </c>
      <c r="L15" s="61">
        <v>-73135</v>
      </c>
      <c r="M15" s="61">
        <v>0</v>
      </c>
      <c r="N15" s="61">
        <v>-139904</v>
      </c>
      <c r="O15" s="87">
        <v>21450</v>
      </c>
      <c r="P15" s="86">
        <v>-156582</v>
      </c>
    </row>
    <row r="16" spans="1:16" s="10" customFormat="1" x14ac:dyDescent="0.2">
      <c r="A16" s="11"/>
      <c r="B16" s="82">
        <v>109</v>
      </c>
      <c r="C16" s="60" t="s">
        <v>37</v>
      </c>
      <c r="D16" s="82"/>
      <c r="E16" s="83">
        <v>2.7447016828438878E-4</v>
      </c>
      <c r="F16" s="86">
        <v>8598</v>
      </c>
      <c r="G16" s="86">
        <v>2750</v>
      </c>
      <c r="H16" s="61">
        <v>0</v>
      </c>
      <c r="I16" s="61">
        <v>0</v>
      </c>
      <c r="J16" s="61">
        <v>0</v>
      </c>
      <c r="K16" s="61">
        <v>0</v>
      </c>
      <c r="L16" s="61">
        <v>-23708</v>
      </c>
      <c r="M16" s="61">
        <v>0</v>
      </c>
      <c r="N16" s="61">
        <v>-45352</v>
      </c>
      <c r="O16" s="87">
        <v>-2747</v>
      </c>
      <c r="P16" s="86">
        <v>-60459</v>
      </c>
    </row>
    <row r="17" spans="1:16" s="10" customFormat="1" x14ac:dyDescent="0.2">
      <c r="A17" s="11"/>
      <c r="B17" s="82">
        <v>110</v>
      </c>
      <c r="C17" s="60" t="s">
        <v>38</v>
      </c>
      <c r="D17" s="82"/>
      <c r="E17" s="83">
        <v>3.4753715646006087E-4</v>
      </c>
      <c r="F17" s="86">
        <v>10887</v>
      </c>
      <c r="G17" s="86">
        <v>3482</v>
      </c>
      <c r="H17" s="61">
        <v>0</v>
      </c>
      <c r="I17" s="61">
        <v>0</v>
      </c>
      <c r="J17" s="61">
        <v>0</v>
      </c>
      <c r="K17" s="61">
        <v>0</v>
      </c>
      <c r="L17" s="61">
        <v>-30019</v>
      </c>
      <c r="M17" s="61">
        <v>0</v>
      </c>
      <c r="N17" s="61">
        <v>-57425</v>
      </c>
      <c r="O17" s="87">
        <v>9872</v>
      </c>
      <c r="P17" s="86">
        <v>-63203</v>
      </c>
    </row>
    <row r="18" spans="1:16" s="10" customFormat="1" x14ac:dyDescent="0.2">
      <c r="A18" s="11"/>
      <c r="B18" s="82">
        <v>111</v>
      </c>
      <c r="C18" s="60" t="s">
        <v>39</v>
      </c>
      <c r="D18" s="82"/>
      <c r="E18" s="83">
        <v>3.242005151891192E-3</v>
      </c>
      <c r="F18" s="86">
        <v>101557</v>
      </c>
      <c r="G18" s="86">
        <v>32485</v>
      </c>
      <c r="H18" s="61">
        <v>0</v>
      </c>
      <c r="I18" s="61">
        <v>0</v>
      </c>
      <c r="J18" s="61">
        <v>0</v>
      </c>
      <c r="K18" s="61">
        <v>0</v>
      </c>
      <c r="L18" s="61">
        <v>-280033</v>
      </c>
      <c r="M18" s="61">
        <v>0</v>
      </c>
      <c r="N18" s="61">
        <v>-535693</v>
      </c>
      <c r="O18" s="87">
        <v>41340</v>
      </c>
      <c r="P18" s="86">
        <v>-640344</v>
      </c>
    </row>
    <row r="19" spans="1:16" s="10" customFormat="1" x14ac:dyDescent="0.2">
      <c r="A19" s="11"/>
      <c r="B19" s="82">
        <v>112</v>
      </c>
      <c r="C19" s="60" t="s">
        <v>40</v>
      </c>
      <c r="D19" s="82"/>
      <c r="E19" s="83">
        <v>3.1408683777830122E-5</v>
      </c>
      <c r="F19" s="86">
        <v>984</v>
      </c>
      <c r="G19" s="86">
        <v>315</v>
      </c>
      <c r="H19" s="61">
        <v>0</v>
      </c>
      <c r="I19" s="61">
        <v>0</v>
      </c>
      <c r="J19" s="61">
        <v>0</v>
      </c>
      <c r="K19" s="61">
        <v>0</v>
      </c>
      <c r="L19" s="61">
        <v>-2713</v>
      </c>
      <c r="M19" s="61">
        <v>0</v>
      </c>
      <c r="N19" s="61">
        <v>-5190</v>
      </c>
      <c r="O19" s="87">
        <v>995</v>
      </c>
      <c r="P19" s="86">
        <v>-5609</v>
      </c>
    </row>
    <row r="20" spans="1:16" s="10" customFormat="1" x14ac:dyDescent="0.2">
      <c r="A20" s="11"/>
      <c r="B20" s="82">
        <v>113</v>
      </c>
      <c r="C20" s="60" t="s">
        <v>41</v>
      </c>
      <c r="D20" s="82"/>
      <c r="E20" s="83">
        <v>2.2509443421437256E-3</v>
      </c>
      <c r="F20" s="86">
        <v>70512</v>
      </c>
      <c r="G20" s="86">
        <v>22555</v>
      </c>
      <c r="H20" s="61">
        <v>0</v>
      </c>
      <c r="I20" s="61">
        <v>0</v>
      </c>
      <c r="J20" s="61">
        <v>0</v>
      </c>
      <c r="K20" s="61">
        <v>0</v>
      </c>
      <c r="L20" s="61">
        <v>-194429</v>
      </c>
      <c r="M20" s="61">
        <v>0</v>
      </c>
      <c r="N20" s="61">
        <v>-371935</v>
      </c>
      <c r="O20" s="87">
        <v>46586</v>
      </c>
      <c r="P20" s="86">
        <v>-426711</v>
      </c>
    </row>
    <row r="21" spans="1:16" s="10" customFormat="1" x14ac:dyDescent="0.2">
      <c r="A21" s="11"/>
      <c r="B21" s="82">
        <v>114</v>
      </c>
      <c r="C21" s="60" t="s">
        <v>42</v>
      </c>
      <c r="D21" s="82"/>
      <c r="E21" s="83">
        <v>1.0080783298803136E-2</v>
      </c>
      <c r="F21" s="86">
        <v>315784</v>
      </c>
      <c r="G21" s="86">
        <v>101011</v>
      </c>
      <c r="H21" s="61">
        <v>0</v>
      </c>
      <c r="I21" s="61">
        <v>0</v>
      </c>
      <c r="J21" s="61">
        <v>0</v>
      </c>
      <c r="K21" s="61">
        <v>0</v>
      </c>
      <c r="L21" s="61">
        <v>-870742</v>
      </c>
      <c r="M21" s="61">
        <v>0</v>
      </c>
      <c r="N21" s="61">
        <v>-1665700</v>
      </c>
      <c r="O21" s="87">
        <v>6722</v>
      </c>
      <c r="P21" s="86">
        <v>-2112925</v>
      </c>
    </row>
    <row r="22" spans="1:16" s="10" customFormat="1" x14ac:dyDescent="0.2">
      <c r="A22" s="11"/>
      <c r="B22" s="82">
        <v>115</v>
      </c>
      <c r="C22" s="60" t="s">
        <v>43</v>
      </c>
      <c r="D22" s="82"/>
      <c r="E22" s="83">
        <v>6.941861229893217E-3</v>
      </c>
      <c r="F22" s="86">
        <v>217456</v>
      </c>
      <c r="G22" s="86">
        <v>69558</v>
      </c>
      <c r="H22" s="61">
        <v>0</v>
      </c>
      <c r="I22" s="61">
        <v>0</v>
      </c>
      <c r="J22" s="61">
        <v>0</v>
      </c>
      <c r="K22" s="61">
        <v>0</v>
      </c>
      <c r="L22" s="61">
        <v>-599613</v>
      </c>
      <c r="M22" s="61">
        <v>0</v>
      </c>
      <c r="N22" s="61">
        <v>-1147039</v>
      </c>
      <c r="O22" s="87">
        <v>21720</v>
      </c>
      <c r="P22" s="86">
        <v>-1437918</v>
      </c>
    </row>
    <row r="23" spans="1:16" s="10" customFormat="1" x14ac:dyDescent="0.2">
      <c r="A23" s="11"/>
      <c r="B23" s="82">
        <v>116</v>
      </c>
      <c r="C23" s="60" t="s">
        <v>44</v>
      </c>
      <c r="D23" s="82"/>
      <c r="E23" s="83">
        <v>1.6509216868763447E-3</v>
      </c>
      <c r="F23" s="86">
        <v>51716</v>
      </c>
      <c r="G23" s="86">
        <v>16542</v>
      </c>
      <c r="H23" s="61">
        <v>0</v>
      </c>
      <c r="I23" s="61">
        <v>0</v>
      </c>
      <c r="J23" s="61">
        <v>0</v>
      </c>
      <c r="K23" s="61">
        <v>0</v>
      </c>
      <c r="L23" s="61">
        <v>-142601</v>
      </c>
      <c r="M23" s="61">
        <v>0</v>
      </c>
      <c r="N23" s="61">
        <v>-272790</v>
      </c>
      <c r="O23" s="87">
        <v>-70413</v>
      </c>
      <c r="P23" s="86">
        <v>-417546</v>
      </c>
    </row>
    <row r="24" spans="1:16" s="10" customFormat="1" x14ac:dyDescent="0.2">
      <c r="A24" s="11"/>
      <c r="B24" s="82">
        <v>117</v>
      </c>
      <c r="C24" s="60" t="s">
        <v>45</v>
      </c>
      <c r="D24" s="82"/>
      <c r="E24" s="83">
        <v>9.4666043134954353E-4</v>
      </c>
      <c r="F24" s="86">
        <v>29654</v>
      </c>
      <c r="G24" s="86">
        <v>9486</v>
      </c>
      <c r="H24" s="61">
        <v>0</v>
      </c>
      <c r="I24" s="61">
        <v>0</v>
      </c>
      <c r="J24" s="61">
        <v>0</v>
      </c>
      <c r="K24" s="61">
        <v>0</v>
      </c>
      <c r="L24" s="61">
        <v>-81769</v>
      </c>
      <c r="M24" s="61">
        <v>0</v>
      </c>
      <c r="N24" s="61">
        <v>-156422</v>
      </c>
      <c r="O24" s="87">
        <v>-21138</v>
      </c>
      <c r="P24" s="86">
        <v>-220189</v>
      </c>
    </row>
    <row r="25" spans="1:16" s="10" customFormat="1" x14ac:dyDescent="0.2">
      <c r="A25" s="11"/>
      <c r="B25" s="82">
        <v>119</v>
      </c>
      <c r="C25" s="60" t="s">
        <v>46</v>
      </c>
      <c r="D25" s="82"/>
      <c r="E25" s="83">
        <v>3.3409701503402999E-5</v>
      </c>
      <c r="F25" s="86">
        <v>1047</v>
      </c>
      <c r="G25" s="86">
        <v>335</v>
      </c>
      <c r="H25" s="61">
        <v>0</v>
      </c>
      <c r="I25" s="61">
        <v>0</v>
      </c>
      <c r="J25" s="61">
        <v>0</v>
      </c>
      <c r="K25" s="61">
        <v>0</v>
      </c>
      <c r="L25" s="61">
        <v>-2886</v>
      </c>
      <c r="M25" s="61">
        <v>0</v>
      </c>
      <c r="N25" s="61">
        <v>-5520</v>
      </c>
      <c r="O25" s="87">
        <v>2667</v>
      </c>
      <c r="P25" s="86">
        <v>-4357</v>
      </c>
    </row>
    <row r="26" spans="1:16" s="10" customFormat="1" x14ac:dyDescent="0.2">
      <c r="A26" s="11"/>
      <c r="B26" s="82">
        <v>121</v>
      </c>
      <c r="C26" s="60" t="s">
        <v>47</v>
      </c>
      <c r="D26" s="82"/>
      <c r="E26" s="83">
        <v>4.7448904864094861E-4</v>
      </c>
      <c r="F26" s="86">
        <v>14864</v>
      </c>
      <c r="G26" s="86">
        <v>4754</v>
      </c>
      <c r="H26" s="61">
        <v>0</v>
      </c>
      <c r="I26" s="61">
        <v>0</v>
      </c>
      <c r="J26" s="61">
        <v>0</v>
      </c>
      <c r="K26" s="61">
        <v>0</v>
      </c>
      <c r="L26" s="61">
        <v>-40985</v>
      </c>
      <c r="M26" s="61">
        <v>0</v>
      </c>
      <c r="N26" s="61">
        <v>-78402</v>
      </c>
      <c r="O26" s="87">
        <v>40118</v>
      </c>
      <c r="P26" s="86">
        <v>-59651</v>
      </c>
    </row>
    <row r="27" spans="1:16" s="10" customFormat="1" x14ac:dyDescent="0.2">
      <c r="A27" s="11"/>
      <c r="B27" s="82">
        <v>122</v>
      </c>
      <c r="C27" s="60" t="s">
        <v>48</v>
      </c>
      <c r="D27" s="82"/>
      <c r="E27" s="83">
        <v>5.0392406911944606E-4</v>
      </c>
      <c r="F27" s="86">
        <v>15786</v>
      </c>
      <c r="G27" s="86">
        <v>5049</v>
      </c>
      <c r="H27" s="61">
        <v>0</v>
      </c>
      <c r="I27" s="61">
        <v>0</v>
      </c>
      <c r="J27" s="61">
        <v>0</v>
      </c>
      <c r="K27" s="61">
        <v>0</v>
      </c>
      <c r="L27" s="61">
        <v>-43527</v>
      </c>
      <c r="M27" s="61">
        <v>0</v>
      </c>
      <c r="N27" s="61">
        <v>-83266</v>
      </c>
      <c r="O27" s="87">
        <v>-1248</v>
      </c>
      <c r="P27" s="86">
        <v>-107206</v>
      </c>
    </row>
    <row r="28" spans="1:16" s="10" customFormat="1" x14ac:dyDescent="0.2">
      <c r="A28" s="11"/>
      <c r="B28" s="82">
        <v>123</v>
      </c>
      <c r="C28" s="60" t="s">
        <v>49</v>
      </c>
      <c r="D28" s="82"/>
      <c r="E28" s="83">
        <v>2.7335717470521451E-3</v>
      </c>
      <c r="F28" s="86">
        <v>85630</v>
      </c>
      <c r="G28" s="86">
        <v>27391</v>
      </c>
      <c r="H28" s="61">
        <v>0</v>
      </c>
      <c r="I28" s="61">
        <v>0</v>
      </c>
      <c r="J28" s="61">
        <v>0</v>
      </c>
      <c r="K28" s="61">
        <v>0</v>
      </c>
      <c r="L28" s="61">
        <v>-236116</v>
      </c>
      <c r="M28" s="61">
        <v>0</v>
      </c>
      <c r="N28" s="61">
        <v>-451682</v>
      </c>
      <c r="O28" s="87">
        <v>-6618</v>
      </c>
      <c r="P28" s="86">
        <v>-581395</v>
      </c>
    </row>
    <row r="29" spans="1:16" s="10" customFormat="1" x14ac:dyDescent="0.2">
      <c r="A29" s="11"/>
      <c r="B29" s="82">
        <v>124</v>
      </c>
      <c r="C29" s="60" t="s">
        <v>50</v>
      </c>
      <c r="D29" s="82"/>
      <c r="E29" s="83">
        <v>0</v>
      </c>
      <c r="F29" s="86">
        <v>0</v>
      </c>
      <c r="G29" s="86">
        <v>0</v>
      </c>
      <c r="H29" s="61">
        <v>0</v>
      </c>
      <c r="I29" s="61">
        <v>0</v>
      </c>
      <c r="J29" s="61">
        <v>0</v>
      </c>
      <c r="K29" s="61">
        <v>0</v>
      </c>
      <c r="L29" s="61">
        <v>0</v>
      </c>
      <c r="M29" s="61">
        <v>0</v>
      </c>
      <c r="N29" s="61">
        <v>0</v>
      </c>
      <c r="O29" s="87">
        <v>0</v>
      </c>
      <c r="P29" s="86">
        <v>0</v>
      </c>
    </row>
    <row r="30" spans="1:16" s="10" customFormat="1" x14ac:dyDescent="0.2">
      <c r="A30" s="11"/>
      <c r="B30" s="82">
        <v>125</v>
      </c>
      <c r="C30" s="60" t="s">
        <v>51</v>
      </c>
      <c r="D30" s="82"/>
      <c r="E30" s="83">
        <v>1.1053716413173406E-3</v>
      </c>
      <c r="F30" s="86">
        <v>34626</v>
      </c>
      <c r="G30" s="86">
        <v>11076</v>
      </c>
      <c r="H30" s="61">
        <v>0</v>
      </c>
      <c r="I30" s="61">
        <v>0</v>
      </c>
      <c r="J30" s="61">
        <v>0</v>
      </c>
      <c r="K30" s="61">
        <v>0</v>
      </c>
      <c r="L30" s="61">
        <v>-95478</v>
      </c>
      <c r="M30" s="61">
        <v>0</v>
      </c>
      <c r="N30" s="61">
        <v>-182646</v>
      </c>
      <c r="O30" s="87">
        <v>75898</v>
      </c>
      <c r="P30" s="86">
        <v>-156524</v>
      </c>
    </row>
    <row r="31" spans="1:16" s="10" customFormat="1" x14ac:dyDescent="0.2">
      <c r="A31" s="11"/>
      <c r="B31" s="82">
        <v>126</v>
      </c>
      <c r="C31" s="60" t="s">
        <v>52</v>
      </c>
      <c r="D31" s="82"/>
      <c r="E31" s="83">
        <v>0</v>
      </c>
      <c r="F31" s="86">
        <v>0</v>
      </c>
      <c r="G31" s="86">
        <v>0</v>
      </c>
      <c r="H31" s="61">
        <v>0</v>
      </c>
      <c r="I31" s="61">
        <v>0</v>
      </c>
      <c r="J31" s="61">
        <v>0</v>
      </c>
      <c r="K31" s="61">
        <v>0</v>
      </c>
      <c r="L31" s="61">
        <v>0</v>
      </c>
      <c r="M31" s="61">
        <v>0</v>
      </c>
      <c r="N31" s="61">
        <v>0</v>
      </c>
      <c r="O31" s="87">
        <v>0</v>
      </c>
      <c r="P31" s="86">
        <v>0</v>
      </c>
    </row>
    <row r="32" spans="1:16" s="10" customFormat="1" x14ac:dyDescent="0.2">
      <c r="A32" s="11"/>
      <c r="B32" s="82">
        <v>127</v>
      </c>
      <c r="C32" s="60" t="s">
        <v>53</v>
      </c>
      <c r="D32" s="82"/>
      <c r="E32" s="83">
        <v>1.644962566566012E-3</v>
      </c>
      <c r="F32" s="86">
        <v>51529</v>
      </c>
      <c r="G32" s="86">
        <v>16483</v>
      </c>
      <c r="H32" s="61">
        <v>0</v>
      </c>
      <c r="I32" s="61">
        <v>0</v>
      </c>
      <c r="J32" s="61">
        <v>0</v>
      </c>
      <c r="K32" s="61">
        <v>0</v>
      </c>
      <c r="L32" s="61">
        <v>-142086</v>
      </c>
      <c r="M32" s="61">
        <v>0</v>
      </c>
      <c r="N32" s="61">
        <v>-271806</v>
      </c>
      <c r="O32" s="87">
        <v>100726</v>
      </c>
      <c r="P32" s="86">
        <v>-245154</v>
      </c>
    </row>
    <row r="33" spans="1:16" s="10" customFormat="1" x14ac:dyDescent="0.2">
      <c r="A33" s="11"/>
      <c r="B33" s="82">
        <v>128</v>
      </c>
      <c r="C33" s="60" t="s">
        <v>54</v>
      </c>
      <c r="D33" s="82"/>
      <c r="E33" s="83">
        <v>2.3257951704790635E-3</v>
      </c>
      <c r="F33" s="86">
        <v>72856</v>
      </c>
      <c r="G33" s="86">
        <v>23305</v>
      </c>
      <c r="H33" s="61">
        <v>0</v>
      </c>
      <c r="I33" s="61">
        <v>0</v>
      </c>
      <c r="J33" s="61">
        <v>0</v>
      </c>
      <c r="K33" s="61">
        <v>0</v>
      </c>
      <c r="L33" s="61">
        <v>-200894</v>
      </c>
      <c r="M33" s="61">
        <v>0</v>
      </c>
      <c r="N33" s="61">
        <v>-384303</v>
      </c>
      <c r="O33" s="87">
        <v>-11425</v>
      </c>
      <c r="P33" s="86">
        <v>-500461</v>
      </c>
    </row>
    <row r="34" spans="1:16" s="10" customFormat="1" x14ac:dyDescent="0.2">
      <c r="A34" s="11"/>
      <c r="B34" s="82">
        <v>129</v>
      </c>
      <c r="C34" s="60" t="s">
        <v>55</v>
      </c>
      <c r="D34" s="82"/>
      <c r="E34" s="83">
        <v>1.1502660572316021E-3</v>
      </c>
      <c r="F34" s="86">
        <v>36032</v>
      </c>
      <c r="G34" s="86">
        <v>11526</v>
      </c>
      <c r="H34" s="61">
        <v>0</v>
      </c>
      <c r="I34" s="61">
        <v>0</v>
      </c>
      <c r="J34" s="61">
        <v>0</v>
      </c>
      <c r="K34" s="61">
        <v>0</v>
      </c>
      <c r="L34" s="61">
        <v>-99356</v>
      </c>
      <c r="M34" s="61">
        <v>0</v>
      </c>
      <c r="N34" s="61">
        <v>-190064</v>
      </c>
      <c r="O34" s="87">
        <v>18874</v>
      </c>
      <c r="P34" s="86">
        <v>-222988</v>
      </c>
    </row>
    <row r="35" spans="1:16" s="10" customFormat="1" x14ac:dyDescent="0.2">
      <c r="A35" s="11"/>
      <c r="B35" s="82">
        <v>131</v>
      </c>
      <c r="C35" s="60" t="s">
        <v>56</v>
      </c>
      <c r="D35" s="82"/>
      <c r="E35" s="83">
        <v>0</v>
      </c>
      <c r="F35" s="86">
        <v>0</v>
      </c>
      <c r="G35" s="86">
        <v>0</v>
      </c>
      <c r="H35" s="61">
        <v>0</v>
      </c>
      <c r="I35" s="61">
        <v>0</v>
      </c>
      <c r="J35" s="61">
        <v>0</v>
      </c>
      <c r="K35" s="61">
        <v>0</v>
      </c>
      <c r="L35" s="61">
        <v>0</v>
      </c>
      <c r="M35" s="61">
        <v>0</v>
      </c>
      <c r="N35" s="61">
        <v>0</v>
      </c>
      <c r="O35" s="87">
        <v>0</v>
      </c>
      <c r="P35" s="86">
        <v>0</v>
      </c>
    </row>
    <row r="36" spans="1:16" s="10" customFormat="1" x14ac:dyDescent="0.2">
      <c r="A36" s="11"/>
      <c r="B36" s="82">
        <v>132</v>
      </c>
      <c r="C36" s="60" t="s">
        <v>57</v>
      </c>
      <c r="D36" s="82"/>
      <c r="E36" s="83">
        <v>5.9327191444009616E-4</v>
      </c>
      <c r="F36" s="86">
        <v>18584</v>
      </c>
      <c r="G36" s="86">
        <v>5945</v>
      </c>
      <c r="H36" s="61">
        <v>0</v>
      </c>
      <c r="I36" s="61">
        <v>0</v>
      </c>
      <c r="J36" s="61">
        <v>0</v>
      </c>
      <c r="K36" s="61">
        <v>0</v>
      </c>
      <c r="L36" s="61">
        <v>-51245</v>
      </c>
      <c r="M36" s="61">
        <v>0</v>
      </c>
      <c r="N36" s="61">
        <v>-98029</v>
      </c>
      <c r="O36" s="87">
        <v>73727</v>
      </c>
      <c r="P36" s="86">
        <v>-51018</v>
      </c>
    </row>
    <row r="37" spans="1:16" s="10" customFormat="1" x14ac:dyDescent="0.2">
      <c r="A37" s="11"/>
      <c r="B37" s="82">
        <v>133</v>
      </c>
      <c r="C37" s="60" t="s">
        <v>58</v>
      </c>
      <c r="D37" s="82"/>
      <c r="E37" s="83">
        <v>1.2584843120479715E-3</v>
      </c>
      <c r="F37" s="86">
        <v>39422</v>
      </c>
      <c r="G37" s="86">
        <v>12610</v>
      </c>
      <c r="H37" s="61">
        <v>0</v>
      </c>
      <c r="I37" s="61">
        <v>0</v>
      </c>
      <c r="J37" s="61">
        <v>0</v>
      </c>
      <c r="K37" s="61">
        <v>0</v>
      </c>
      <c r="L37" s="61">
        <v>-108703</v>
      </c>
      <c r="M37" s="61">
        <v>0</v>
      </c>
      <c r="N37" s="61">
        <v>-207946</v>
      </c>
      <c r="O37" s="87">
        <v>19809</v>
      </c>
      <c r="P37" s="86">
        <v>-244808</v>
      </c>
    </row>
    <row r="38" spans="1:16" s="10" customFormat="1" x14ac:dyDescent="0.2">
      <c r="A38" s="11"/>
      <c r="B38" s="82">
        <v>135</v>
      </c>
      <c r="C38" s="60" t="s">
        <v>59</v>
      </c>
      <c r="D38" s="82"/>
      <c r="E38" s="83">
        <v>0</v>
      </c>
      <c r="F38" s="86">
        <v>0</v>
      </c>
      <c r="G38" s="86">
        <v>0</v>
      </c>
      <c r="H38" s="61">
        <v>0</v>
      </c>
      <c r="I38" s="61">
        <v>0</v>
      </c>
      <c r="J38" s="61">
        <v>0</v>
      </c>
      <c r="K38" s="61">
        <v>0</v>
      </c>
      <c r="L38" s="61">
        <v>0</v>
      </c>
      <c r="M38" s="61">
        <v>0</v>
      </c>
      <c r="N38" s="61">
        <v>0</v>
      </c>
      <c r="O38" s="87">
        <v>0</v>
      </c>
      <c r="P38" s="86">
        <v>0</v>
      </c>
    </row>
    <row r="39" spans="1:16" s="10" customFormat="1" x14ac:dyDescent="0.2">
      <c r="A39" s="11"/>
      <c r="B39" s="82">
        <v>136</v>
      </c>
      <c r="C39" s="60" t="s">
        <v>60</v>
      </c>
      <c r="D39" s="82"/>
      <c r="E39" s="83">
        <v>2.5590737174557088E-3</v>
      </c>
      <c r="F39" s="86">
        <v>80164</v>
      </c>
      <c r="G39" s="86">
        <v>25642</v>
      </c>
      <c r="H39" s="61">
        <v>0</v>
      </c>
      <c r="I39" s="61">
        <v>0</v>
      </c>
      <c r="J39" s="61">
        <v>0</v>
      </c>
      <c r="K39" s="61">
        <v>0</v>
      </c>
      <c r="L39" s="61">
        <v>-221044</v>
      </c>
      <c r="M39" s="61">
        <v>0</v>
      </c>
      <c r="N39" s="61">
        <v>-422849</v>
      </c>
      <c r="O39" s="87">
        <v>8933</v>
      </c>
      <c r="P39" s="86">
        <v>-529154</v>
      </c>
    </row>
    <row r="40" spans="1:16" s="10" customFormat="1" x14ac:dyDescent="0.2">
      <c r="A40" s="11"/>
      <c r="B40" s="82">
        <v>137</v>
      </c>
      <c r="C40" s="60" t="s">
        <v>61</v>
      </c>
      <c r="D40" s="82"/>
      <c r="E40" s="83">
        <v>0</v>
      </c>
      <c r="F40" s="86">
        <v>0</v>
      </c>
      <c r="G40" s="86">
        <v>0</v>
      </c>
      <c r="H40" s="61">
        <v>0</v>
      </c>
      <c r="I40" s="61">
        <v>0</v>
      </c>
      <c r="J40" s="61">
        <v>0</v>
      </c>
      <c r="K40" s="61">
        <v>0</v>
      </c>
      <c r="L40" s="61">
        <v>0</v>
      </c>
      <c r="M40" s="61">
        <v>0</v>
      </c>
      <c r="N40" s="61">
        <v>0</v>
      </c>
      <c r="O40" s="87">
        <v>0</v>
      </c>
      <c r="P40" s="86">
        <v>0</v>
      </c>
    </row>
    <row r="41" spans="1:16" s="10" customFormat="1" x14ac:dyDescent="0.2">
      <c r="A41" s="11"/>
      <c r="B41" s="82">
        <v>138</v>
      </c>
      <c r="C41" s="60" t="s">
        <v>62</v>
      </c>
      <c r="D41" s="82"/>
      <c r="E41" s="83">
        <v>0</v>
      </c>
      <c r="F41" s="86">
        <v>0</v>
      </c>
      <c r="G41" s="86">
        <v>0</v>
      </c>
      <c r="H41" s="61">
        <v>0</v>
      </c>
      <c r="I41" s="61">
        <v>0</v>
      </c>
      <c r="J41" s="61">
        <v>0</v>
      </c>
      <c r="K41" s="61">
        <v>0</v>
      </c>
      <c r="L41" s="61">
        <v>0</v>
      </c>
      <c r="M41" s="61">
        <v>0</v>
      </c>
      <c r="N41" s="61">
        <v>0</v>
      </c>
      <c r="O41" s="87">
        <v>0</v>
      </c>
      <c r="P41" s="86">
        <v>0</v>
      </c>
    </row>
    <row r="42" spans="1:16" s="10" customFormat="1" x14ac:dyDescent="0.2">
      <c r="A42" s="11"/>
      <c r="B42" s="82">
        <v>140</v>
      </c>
      <c r="C42" s="60" t="s">
        <v>63</v>
      </c>
      <c r="D42" s="82"/>
      <c r="E42" s="83">
        <v>1.5554298716377384E-3</v>
      </c>
      <c r="F42" s="86">
        <v>48724</v>
      </c>
      <c r="G42" s="86">
        <v>15586</v>
      </c>
      <c r="H42" s="61">
        <v>0</v>
      </c>
      <c r="I42" s="61">
        <v>0</v>
      </c>
      <c r="J42" s="61">
        <v>0</v>
      </c>
      <c r="K42" s="61">
        <v>0</v>
      </c>
      <c r="L42" s="61">
        <v>-134352</v>
      </c>
      <c r="M42" s="61">
        <v>0</v>
      </c>
      <c r="N42" s="61">
        <v>-257012</v>
      </c>
      <c r="O42" s="87">
        <v>83893</v>
      </c>
      <c r="P42" s="86">
        <v>-243161</v>
      </c>
    </row>
    <row r="43" spans="1:16" s="10" customFormat="1" x14ac:dyDescent="0.2">
      <c r="A43" s="11"/>
      <c r="B43" s="82">
        <v>141</v>
      </c>
      <c r="C43" s="60" t="s">
        <v>64</v>
      </c>
      <c r="D43" s="82"/>
      <c r="E43" s="83">
        <v>4.7025914253000164E-3</v>
      </c>
      <c r="F43" s="86">
        <v>147310</v>
      </c>
      <c r="G43" s="86">
        <v>47121</v>
      </c>
      <c r="H43" s="61">
        <v>0</v>
      </c>
      <c r="I43" s="61">
        <v>0</v>
      </c>
      <c r="J43" s="61">
        <v>0</v>
      </c>
      <c r="K43" s="61">
        <v>0</v>
      </c>
      <c r="L43" s="61">
        <v>-406193</v>
      </c>
      <c r="M43" s="61">
        <v>0</v>
      </c>
      <c r="N43" s="61">
        <v>-777033</v>
      </c>
      <c r="O43" s="87">
        <v>59993</v>
      </c>
      <c r="P43" s="86">
        <v>-928802</v>
      </c>
    </row>
    <row r="44" spans="1:16" s="10" customFormat="1" x14ac:dyDescent="0.2">
      <c r="A44" s="11"/>
      <c r="B44" s="82">
        <v>142</v>
      </c>
      <c r="C44" s="60" t="s">
        <v>65</v>
      </c>
      <c r="D44" s="82"/>
      <c r="E44" s="83">
        <v>3.2712578095280882E-5</v>
      </c>
      <c r="F44" s="86">
        <v>1025</v>
      </c>
      <c r="G44" s="86">
        <v>328</v>
      </c>
      <c r="H44" s="61">
        <v>0</v>
      </c>
      <c r="I44" s="61">
        <v>0</v>
      </c>
      <c r="J44" s="61">
        <v>0</v>
      </c>
      <c r="K44" s="61">
        <v>0</v>
      </c>
      <c r="L44" s="61">
        <v>-2826</v>
      </c>
      <c r="M44" s="61">
        <v>0</v>
      </c>
      <c r="N44" s="61">
        <v>-5405</v>
      </c>
      <c r="O44" s="87">
        <v>6190</v>
      </c>
      <c r="P44" s="86">
        <v>-688</v>
      </c>
    </row>
    <row r="45" spans="1:16" s="10" customFormat="1" x14ac:dyDescent="0.2">
      <c r="A45" s="11"/>
      <c r="B45" s="82">
        <v>143</v>
      </c>
      <c r="C45" s="60" t="s">
        <v>66</v>
      </c>
      <c r="D45" s="82"/>
      <c r="E45" s="83">
        <v>2.6636331105319463E-4</v>
      </c>
      <c r="F45" s="86">
        <v>8344</v>
      </c>
      <c r="G45" s="86">
        <v>2669</v>
      </c>
      <c r="H45" s="61">
        <v>0</v>
      </c>
      <c r="I45" s="61">
        <v>0</v>
      </c>
      <c r="J45" s="61">
        <v>0</v>
      </c>
      <c r="K45" s="61">
        <v>0</v>
      </c>
      <c r="L45" s="61">
        <v>-23008</v>
      </c>
      <c r="M45" s="61">
        <v>0</v>
      </c>
      <c r="N45" s="61">
        <v>-44013</v>
      </c>
      <c r="O45" s="87">
        <v>-8358</v>
      </c>
      <c r="P45" s="86">
        <v>-64366</v>
      </c>
    </row>
    <row r="46" spans="1:16" s="10" customFormat="1" x14ac:dyDescent="0.2">
      <c r="A46" s="11"/>
      <c r="B46" s="82">
        <v>146</v>
      </c>
      <c r="C46" s="60" t="s">
        <v>67</v>
      </c>
      <c r="D46" s="82"/>
      <c r="E46" s="83">
        <v>5.4442519839512571E-4</v>
      </c>
      <c r="F46" s="86">
        <v>17054</v>
      </c>
      <c r="G46" s="86">
        <v>5455</v>
      </c>
      <c r="H46" s="61">
        <v>0</v>
      </c>
      <c r="I46" s="61">
        <v>0</v>
      </c>
      <c r="J46" s="61">
        <v>0</v>
      </c>
      <c r="K46" s="61">
        <v>0</v>
      </c>
      <c r="L46" s="61">
        <v>-47026</v>
      </c>
      <c r="M46" s="61">
        <v>0</v>
      </c>
      <c r="N46" s="61">
        <v>-89958</v>
      </c>
      <c r="O46" s="87">
        <v>-21070</v>
      </c>
      <c r="P46" s="86">
        <v>-135545</v>
      </c>
    </row>
    <row r="47" spans="1:16" s="10" customFormat="1" x14ac:dyDescent="0.2">
      <c r="A47" s="11"/>
      <c r="B47" s="82">
        <v>147</v>
      </c>
      <c r="C47" s="60" t="s">
        <v>68</v>
      </c>
      <c r="D47" s="82"/>
      <c r="E47" s="83">
        <v>4.6284435228268519E-4</v>
      </c>
      <c r="F47" s="86">
        <v>14499</v>
      </c>
      <c r="G47" s="86">
        <v>4638</v>
      </c>
      <c r="H47" s="61">
        <v>0</v>
      </c>
      <c r="I47" s="61">
        <v>0</v>
      </c>
      <c r="J47" s="61">
        <v>0</v>
      </c>
      <c r="K47" s="61">
        <v>0</v>
      </c>
      <c r="L47" s="61">
        <v>-39979</v>
      </c>
      <c r="M47" s="61">
        <v>0</v>
      </c>
      <c r="N47" s="61">
        <v>-76478</v>
      </c>
      <c r="O47" s="87">
        <v>23340</v>
      </c>
      <c r="P47" s="86">
        <v>-73980</v>
      </c>
    </row>
    <row r="48" spans="1:16" s="10" customFormat="1" x14ac:dyDescent="0.2">
      <c r="A48" s="11"/>
      <c r="B48" s="82">
        <v>148</v>
      </c>
      <c r="C48" s="60" t="s">
        <v>69</v>
      </c>
      <c r="D48" s="82"/>
      <c r="E48" s="83">
        <v>6.2818196477667517E-5</v>
      </c>
      <c r="F48" s="86">
        <v>1968</v>
      </c>
      <c r="G48" s="86">
        <v>629</v>
      </c>
      <c r="H48" s="61">
        <v>0</v>
      </c>
      <c r="I48" s="61">
        <v>0</v>
      </c>
      <c r="J48" s="61">
        <v>0</v>
      </c>
      <c r="K48" s="61">
        <v>0</v>
      </c>
      <c r="L48" s="61">
        <v>-5426</v>
      </c>
      <c r="M48" s="61">
        <v>0</v>
      </c>
      <c r="N48" s="61">
        <v>-10380</v>
      </c>
      <c r="O48" s="87">
        <v>1124</v>
      </c>
      <c r="P48" s="86">
        <v>-12085</v>
      </c>
    </row>
    <row r="49" spans="1:16" s="10" customFormat="1" x14ac:dyDescent="0.2">
      <c r="A49" s="11"/>
      <c r="B49" s="82">
        <v>149</v>
      </c>
      <c r="C49" s="60" t="s">
        <v>70</v>
      </c>
      <c r="D49" s="82"/>
      <c r="E49" s="83">
        <v>0</v>
      </c>
      <c r="F49" s="86">
        <v>0</v>
      </c>
      <c r="G49" s="86">
        <v>0</v>
      </c>
      <c r="H49" s="61">
        <v>0</v>
      </c>
      <c r="I49" s="61">
        <v>0</v>
      </c>
      <c r="J49" s="61">
        <v>0</v>
      </c>
      <c r="K49" s="61">
        <v>0</v>
      </c>
      <c r="L49" s="61">
        <v>0</v>
      </c>
      <c r="M49" s="61">
        <v>0</v>
      </c>
      <c r="N49" s="61">
        <v>0</v>
      </c>
      <c r="O49" s="87">
        <v>0</v>
      </c>
      <c r="P49" s="86">
        <v>0</v>
      </c>
    </row>
    <row r="50" spans="1:16" s="10" customFormat="1" x14ac:dyDescent="0.2">
      <c r="A50" s="11"/>
      <c r="B50" s="82">
        <v>150</v>
      </c>
      <c r="C50" s="60" t="s">
        <v>71</v>
      </c>
      <c r="D50" s="82"/>
      <c r="E50" s="83">
        <v>0</v>
      </c>
      <c r="F50" s="86">
        <v>0</v>
      </c>
      <c r="G50" s="86">
        <v>0</v>
      </c>
      <c r="H50" s="61">
        <v>0</v>
      </c>
      <c r="I50" s="61">
        <v>0</v>
      </c>
      <c r="J50" s="61">
        <v>0</v>
      </c>
      <c r="K50" s="61">
        <v>0</v>
      </c>
      <c r="L50" s="61">
        <v>0</v>
      </c>
      <c r="M50" s="61">
        <v>0</v>
      </c>
      <c r="N50" s="61">
        <v>0</v>
      </c>
      <c r="O50" s="87">
        <v>0</v>
      </c>
      <c r="P50" s="86">
        <v>0</v>
      </c>
    </row>
    <row r="51" spans="1:16" s="10" customFormat="1" x14ac:dyDescent="0.2">
      <c r="A51" s="11"/>
      <c r="B51" s="82">
        <v>151</v>
      </c>
      <c r="C51" s="60" t="s">
        <v>72</v>
      </c>
      <c r="D51" s="82"/>
      <c r="E51" s="83">
        <v>1.6573939099091837E-3</v>
      </c>
      <c r="F51" s="86">
        <v>51918</v>
      </c>
      <c r="G51" s="86">
        <v>16607</v>
      </c>
      <c r="H51" s="61">
        <v>0</v>
      </c>
      <c r="I51" s="61">
        <v>0</v>
      </c>
      <c r="J51" s="61">
        <v>0</v>
      </c>
      <c r="K51" s="61">
        <v>0</v>
      </c>
      <c r="L51" s="61">
        <v>-143160</v>
      </c>
      <c r="M51" s="61">
        <v>0</v>
      </c>
      <c r="N51" s="61">
        <v>-273860</v>
      </c>
      <c r="O51" s="87">
        <v>13450</v>
      </c>
      <c r="P51" s="86">
        <v>-335045</v>
      </c>
    </row>
    <row r="52" spans="1:16" s="10" customFormat="1" x14ac:dyDescent="0.2">
      <c r="A52" s="11"/>
      <c r="B52" s="82">
        <v>152</v>
      </c>
      <c r="C52" s="60" t="s">
        <v>73</v>
      </c>
      <c r="D52" s="82"/>
      <c r="E52" s="83">
        <v>1.2381483684433818E-3</v>
      </c>
      <c r="F52" s="86">
        <v>38785</v>
      </c>
      <c r="G52" s="86">
        <v>12406</v>
      </c>
      <c r="H52" s="61">
        <v>0</v>
      </c>
      <c r="I52" s="61">
        <v>0</v>
      </c>
      <c r="J52" s="61">
        <v>0</v>
      </c>
      <c r="K52" s="61">
        <v>0</v>
      </c>
      <c r="L52" s="61">
        <v>-106947</v>
      </c>
      <c r="M52" s="61">
        <v>0</v>
      </c>
      <c r="N52" s="61">
        <v>-204586</v>
      </c>
      <c r="O52" s="87">
        <v>37398</v>
      </c>
      <c r="P52" s="86">
        <v>-222944</v>
      </c>
    </row>
    <row r="53" spans="1:16" s="10" customFormat="1" x14ac:dyDescent="0.2">
      <c r="A53" s="11"/>
      <c r="B53" s="82">
        <v>154</v>
      </c>
      <c r="C53" s="60" t="s">
        <v>74</v>
      </c>
      <c r="D53" s="82"/>
      <c r="E53" s="83">
        <v>1.9884631215272234E-2</v>
      </c>
      <c r="F53" s="86">
        <v>622892</v>
      </c>
      <c r="G53" s="86">
        <v>199247</v>
      </c>
      <c r="H53" s="61">
        <v>0</v>
      </c>
      <c r="I53" s="61">
        <v>0</v>
      </c>
      <c r="J53" s="61">
        <v>0</v>
      </c>
      <c r="K53" s="61">
        <v>0</v>
      </c>
      <c r="L53" s="61">
        <v>-1717563</v>
      </c>
      <c r="M53" s="61">
        <v>0</v>
      </c>
      <c r="N53" s="61">
        <v>-3285640</v>
      </c>
      <c r="O53" s="87">
        <v>118677</v>
      </c>
      <c r="P53" s="86">
        <v>-4062387</v>
      </c>
    </row>
    <row r="54" spans="1:16" s="10" customFormat="1" x14ac:dyDescent="0.2">
      <c r="A54" s="11"/>
      <c r="B54" s="82">
        <v>156</v>
      </c>
      <c r="C54" s="60" t="s">
        <v>75</v>
      </c>
      <c r="D54" s="82"/>
      <c r="E54" s="83">
        <v>3.3063333126973196E-2</v>
      </c>
      <c r="F54" s="86">
        <v>1035719</v>
      </c>
      <c r="G54" s="86">
        <v>331299</v>
      </c>
      <c r="H54" s="61">
        <v>0</v>
      </c>
      <c r="I54" s="61">
        <v>0</v>
      </c>
      <c r="J54" s="61">
        <v>0</v>
      </c>
      <c r="K54" s="61">
        <v>0</v>
      </c>
      <c r="L54" s="61">
        <v>-2855892</v>
      </c>
      <c r="M54" s="61">
        <v>0</v>
      </c>
      <c r="N54" s="61">
        <v>-5463225</v>
      </c>
      <c r="O54" s="87">
        <v>-74082</v>
      </c>
      <c r="P54" s="86">
        <v>-7026181</v>
      </c>
    </row>
    <row r="55" spans="1:16" s="10" customFormat="1" x14ac:dyDescent="0.2">
      <c r="A55" s="11"/>
      <c r="B55" s="82">
        <v>157</v>
      </c>
      <c r="C55" s="60" t="s">
        <v>76</v>
      </c>
      <c r="D55" s="82"/>
      <c r="E55" s="83">
        <v>1.7639626099310668E-4</v>
      </c>
      <c r="F55" s="86">
        <v>5526</v>
      </c>
      <c r="G55" s="86">
        <v>1768</v>
      </c>
      <c r="H55" s="61">
        <v>0</v>
      </c>
      <c r="I55" s="61">
        <v>0</v>
      </c>
      <c r="J55" s="61">
        <v>0</v>
      </c>
      <c r="K55" s="61">
        <v>0</v>
      </c>
      <c r="L55" s="61">
        <v>-15236</v>
      </c>
      <c r="M55" s="61">
        <v>0</v>
      </c>
      <c r="N55" s="61">
        <v>-29147</v>
      </c>
      <c r="O55" s="87">
        <v>1658</v>
      </c>
      <c r="P55" s="86">
        <v>-35431</v>
      </c>
    </row>
    <row r="56" spans="1:16" s="10" customFormat="1" x14ac:dyDescent="0.2">
      <c r="A56" s="11"/>
      <c r="B56" s="82">
        <v>158</v>
      </c>
      <c r="C56" s="60" t="s">
        <v>77</v>
      </c>
      <c r="D56" s="82"/>
      <c r="E56" s="83">
        <v>0</v>
      </c>
      <c r="F56" s="86">
        <v>0</v>
      </c>
      <c r="G56" s="86">
        <v>0</v>
      </c>
      <c r="H56" s="61">
        <v>0</v>
      </c>
      <c r="I56" s="61">
        <v>0</v>
      </c>
      <c r="J56" s="61">
        <v>0</v>
      </c>
      <c r="K56" s="61">
        <v>0</v>
      </c>
      <c r="L56" s="61">
        <v>0</v>
      </c>
      <c r="M56" s="61">
        <v>0</v>
      </c>
      <c r="N56" s="61">
        <v>0</v>
      </c>
      <c r="O56" s="87">
        <v>0</v>
      </c>
      <c r="P56" s="86">
        <v>0</v>
      </c>
    </row>
    <row r="57" spans="1:16" s="10" customFormat="1" x14ac:dyDescent="0.2">
      <c r="A57" s="11"/>
      <c r="B57" s="82">
        <v>160</v>
      </c>
      <c r="C57" s="60" t="s">
        <v>78</v>
      </c>
      <c r="D57" s="82"/>
      <c r="E57" s="83">
        <v>8.9809554878704813E-5</v>
      </c>
      <c r="F57" s="86">
        <v>2813</v>
      </c>
      <c r="G57" s="86">
        <v>900</v>
      </c>
      <c r="H57" s="61">
        <v>0</v>
      </c>
      <c r="I57" s="61">
        <v>0</v>
      </c>
      <c r="J57" s="61">
        <v>0</v>
      </c>
      <c r="K57" s="61">
        <v>0</v>
      </c>
      <c r="L57" s="61">
        <v>-7757</v>
      </c>
      <c r="M57" s="61">
        <v>0</v>
      </c>
      <c r="N57" s="61">
        <v>-14840</v>
      </c>
      <c r="O57" s="87">
        <v>1624</v>
      </c>
      <c r="P57" s="86">
        <v>-17260</v>
      </c>
    </row>
    <row r="58" spans="1:16" s="10" customFormat="1" x14ac:dyDescent="0.2">
      <c r="A58" s="11"/>
      <c r="B58" s="82">
        <v>161</v>
      </c>
      <c r="C58" s="60" t="s">
        <v>79</v>
      </c>
      <c r="D58" s="82"/>
      <c r="E58" s="83">
        <v>8.5060304262537037E-3</v>
      </c>
      <c r="F58" s="86">
        <v>266454</v>
      </c>
      <c r="G58" s="86">
        <v>85232</v>
      </c>
      <c r="H58" s="61">
        <v>0</v>
      </c>
      <c r="I58" s="61">
        <v>0</v>
      </c>
      <c r="J58" s="61">
        <v>0</v>
      </c>
      <c r="K58" s="61">
        <v>0</v>
      </c>
      <c r="L58" s="61">
        <v>-734720</v>
      </c>
      <c r="M58" s="61">
        <v>0</v>
      </c>
      <c r="N58" s="61">
        <v>-1405495</v>
      </c>
      <c r="O58" s="87">
        <v>-58053</v>
      </c>
      <c r="P58" s="86">
        <v>-1846582</v>
      </c>
    </row>
    <row r="59" spans="1:16" s="10" customFormat="1" x14ac:dyDescent="0.2">
      <c r="A59" s="11"/>
      <c r="B59" s="82">
        <v>162</v>
      </c>
      <c r="C59" s="60" t="s">
        <v>80</v>
      </c>
      <c r="D59" s="82"/>
      <c r="E59" s="83">
        <v>1.8672297135979555E-5</v>
      </c>
      <c r="F59" s="86">
        <v>585</v>
      </c>
      <c r="G59" s="86">
        <v>187</v>
      </c>
      <c r="H59" s="61">
        <v>0</v>
      </c>
      <c r="I59" s="61">
        <v>0</v>
      </c>
      <c r="J59" s="61">
        <v>0</v>
      </c>
      <c r="K59" s="61">
        <v>0</v>
      </c>
      <c r="L59" s="61">
        <v>-1613</v>
      </c>
      <c r="M59" s="61">
        <v>0</v>
      </c>
      <c r="N59" s="61">
        <v>-3085</v>
      </c>
      <c r="O59" s="87">
        <v>145</v>
      </c>
      <c r="P59" s="86">
        <v>-3781</v>
      </c>
    </row>
    <row r="60" spans="1:16" s="10" customFormat="1" x14ac:dyDescent="0.2">
      <c r="A60" s="11"/>
      <c r="B60" s="82">
        <v>163</v>
      </c>
      <c r="C60" s="60" t="s">
        <v>81</v>
      </c>
      <c r="D60" s="82"/>
      <c r="E60" s="83">
        <v>0</v>
      </c>
      <c r="F60" s="86">
        <v>0</v>
      </c>
      <c r="G60" s="86">
        <v>0</v>
      </c>
      <c r="H60" s="61">
        <v>0</v>
      </c>
      <c r="I60" s="61">
        <v>0</v>
      </c>
      <c r="J60" s="61">
        <v>0</v>
      </c>
      <c r="K60" s="61">
        <v>0</v>
      </c>
      <c r="L60" s="61">
        <v>0</v>
      </c>
      <c r="M60" s="61">
        <v>0</v>
      </c>
      <c r="N60" s="61">
        <v>0</v>
      </c>
      <c r="O60" s="87">
        <v>0</v>
      </c>
      <c r="P60" s="86">
        <v>0</v>
      </c>
    </row>
    <row r="61" spans="1:16" s="10" customFormat="1" ht="25.5" x14ac:dyDescent="0.2">
      <c r="A61" s="11"/>
      <c r="B61" s="82">
        <v>164</v>
      </c>
      <c r="C61" s="60" t="s">
        <v>82</v>
      </c>
      <c r="D61" s="82"/>
      <c r="E61" s="83">
        <v>8.0714622614833388E-5</v>
      </c>
      <c r="F61" s="86">
        <v>2528</v>
      </c>
      <c r="G61" s="86">
        <v>809</v>
      </c>
      <c r="H61" s="61">
        <v>0</v>
      </c>
      <c r="I61" s="61">
        <v>0</v>
      </c>
      <c r="J61" s="61">
        <v>0</v>
      </c>
      <c r="K61" s="61">
        <v>0</v>
      </c>
      <c r="L61" s="61">
        <v>-6972</v>
      </c>
      <c r="M61" s="61">
        <v>0</v>
      </c>
      <c r="N61" s="61">
        <v>-13337</v>
      </c>
      <c r="O61" s="87">
        <v>19255</v>
      </c>
      <c r="P61" s="86">
        <v>2283</v>
      </c>
    </row>
    <row r="62" spans="1:16" s="10" customFormat="1" x14ac:dyDescent="0.2">
      <c r="A62" s="11"/>
      <c r="B62" s="82">
        <v>165</v>
      </c>
      <c r="C62" s="60" t="s">
        <v>83</v>
      </c>
      <c r="D62" s="82"/>
      <c r="E62" s="83">
        <v>1.4567218390108875E-3</v>
      </c>
      <c r="F62" s="86">
        <v>45632</v>
      </c>
      <c r="G62" s="86">
        <v>14597</v>
      </c>
      <c r="H62" s="61">
        <v>0</v>
      </c>
      <c r="I62" s="61">
        <v>0</v>
      </c>
      <c r="J62" s="61">
        <v>0</v>
      </c>
      <c r="K62" s="61">
        <v>0</v>
      </c>
      <c r="L62" s="61">
        <v>-125826</v>
      </c>
      <c r="M62" s="61">
        <v>0</v>
      </c>
      <c r="N62" s="61">
        <v>-240702</v>
      </c>
      <c r="O62" s="87">
        <v>88181</v>
      </c>
      <c r="P62" s="86">
        <v>-218118</v>
      </c>
    </row>
    <row r="63" spans="1:16" s="10" customFormat="1" x14ac:dyDescent="0.2">
      <c r="A63" s="11"/>
      <c r="B63" s="82">
        <v>166</v>
      </c>
      <c r="C63" s="60" t="s">
        <v>84</v>
      </c>
      <c r="D63" s="82"/>
      <c r="E63" s="83">
        <v>2.4693337920256151E-4</v>
      </c>
      <c r="F63" s="86">
        <v>7735</v>
      </c>
      <c r="G63" s="86">
        <v>2474</v>
      </c>
      <c r="H63" s="61">
        <v>0</v>
      </c>
      <c r="I63" s="61">
        <v>0</v>
      </c>
      <c r="J63" s="61">
        <v>0</v>
      </c>
      <c r="K63" s="61">
        <v>0</v>
      </c>
      <c r="L63" s="61">
        <v>-21329</v>
      </c>
      <c r="M63" s="61">
        <v>0</v>
      </c>
      <c r="N63" s="61">
        <v>-40802</v>
      </c>
      <c r="O63" s="87">
        <v>9073</v>
      </c>
      <c r="P63" s="86">
        <v>-42849</v>
      </c>
    </row>
    <row r="64" spans="1:16" s="10" customFormat="1" x14ac:dyDescent="0.2">
      <c r="A64" s="11"/>
      <c r="B64" s="82">
        <v>169</v>
      </c>
      <c r="C64" s="60" t="s">
        <v>85</v>
      </c>
      <c r="D64" s="82"/>
      <c r="E64" s="83">
        <v>0</v>
      </c>
      <c r="F64" s="86">
        <v>0</v>
      </c>
      <c r="G64" s="86">
        <v>0</v>
      </c>
      <c r="H64" s="61">
        <v>0</v>
      </c>
      <c r="I64" s="61">
        <v>0</v>
      </c>
      <c r="J64" s="61">
        <v>0</v>
      </c>
      <c r="K64" s="61">
        <v>0</v>
      </c>
      <c r="L64" s="61">
        <v>0</v>
      </c>
      <c r="M64" s="61">
        <v>0</v>
      </c>
      <c r="N64" s="61">
        <v>0</v>
      </c>
      <c r="O64" s="87">
        <v>0</v>
      </c>
      <c r="P64" s="86">
        <v>0</v>
      </c>
    </row>
    <row r="65" spans="1:16" s="10" customFormat="1" x14ac:dyDescent="0.2">
      <c r="A65" s="11"/>
      <c r="B65" s="82">
        <v>170</v>
      </c>
      <c r="C65" s="60" t="s">
        <v>86</v>
      </c>
      <c r="D65" s="82"/>
      <c r="E65" s="83">
        <v>0</v>
      </c>
      <c r="F65" s="86">
        <v>0</v>
      </c>
      <c r="G65" s="86">
        <v>0</v>
      </c>
      <c r="H65" s="61">
        <v>0</v>
      </c>
      <c r="I65" s="61">
        <v>0</v>
      </c>
      <c r="J65" s="61">
        <v>0</v>
      </c>
      <c r="K65" s="61">
        <v>0</v>
      </c>
      <c r="L65" s="61">
        <v>0</v>
      </c>
      <c r="M65" s="61">
        <v>0</v>
      </c>
      <c r="N65" s="61">
        <v>0</v>
      </c>
      <c r="O65" s="87">
        <v>0</v>
      </c>
      <c r="P65" s="86">
        <v>0</v>
      </c>
    </row>
    <row r="66" spans="1:16" s="10" customFormat="1" x14ac:dyDescent="0.2">
      <c r="A66" s="11"/>
      <c r="B66" s="82">
        <v>171</v>
      </c>
      <c r="C66" s="60" t="s">
        <v>87</v>
      </c>
      <c r="D66" s="82"/>
      <c r="E66" s="83">
        <v>7.5391815994168667E-3</v>
      </c>
      <c r="F66" s="86">
        <v>236167</v>
      </c>
      <c r="G66" s="86">
        <v>75544</v>
      </c>
      <c r="H66" s="61">
        <v>0</v>
      </c>
      <c r="I66" s="61">
        <v>0</v>
      </c>
      <c r="J66" s="61">
        <v>0</v>
      </c>
      <c r="K66" s="61">
        <v>0</v>
      </c>
      <c r="L66" s="61">
        <v>-651208</v>
      </c>
      <c r="M66" s="61">
        <v>0</v>
      </c>
      <c r="N66" s="61">
        <v>-1245738</v>
      </c>
      <c r="O66" s="87">
        <v>52545</v>
      </c>
      <c r="P66" s="86">
        <v>-1532690</v>
      </c>
    </row>
    <row r="67" spans="1:16" s="10" customFormat="1" x14ac:dyDescent="0.2">
      <c r="A67" s="11"/>
      <c r="B67" s="82">
        <v>172</v>
      </c>
      <c r="C67" s="60" t="s">
        <v>88</v>
      </c>
      <c r="D67" s="82"/>
      <c r="E67" s="83">
        <v>3.8756696068240142E-3</v>
      </c>
      <c r="F67" s="86">
        <v>121407</v>
      </c>
      <c r="G67" s="86">
        <v>38835</v>
      </c>
      <c r="H67" s="61">
        <v>0</v>
      </c>
      <c r="I67" s="61">
        <v>0</v>
      </c>
      <c r="J67" s="61">
        <v>0</v>
      </c>
      <c r="K67" s="61">
        <v>0</v>
      </c>
      <c r="L67" s="61">
        <v>-334766</v>
      </c>
      <c r="M67" s="61">
        <v>0</v>
      </c>
      <c r="N67" s="61">
        <v>-640397</v>
      </c>
      <c r="O67" s="87">
        <v>135617</v>
      </c>
      <c r="P67" s="86">
        <v>-679304</v>
      </c>
    </row>
    <row r="68" spans="1:16" s="10" customFormat="1" x14ac:dyDescent="0.2">
      <c r="A68" s="11"/>
      <c r="B68" s="82">
        <v>173</v>
      </c>
      <c r="C68" s="60" t="s">
        <v>89</v>
      </c>
      <c r="D68" s="82"/>
      <c r="E68" s="83">
        <v>0</v>
      </c>
      <c r="F68" s="86">
        <v>0</v>
      </c>
      <c r="G68" s="86">
        <v>0</v>
      </c>
      <c r="H68" s="61">
        <v>0</v>
      </c>
      <c r="I68" s="61">
        <v>0</v>
      </c>
      <c r="J68" s="61">
        <v>0</v>
      </c>
      <c r="K68" s="61">
        <v>0</v>
      </c>
      <c r="L68" s="61">
        <v>0</v>
      </c>
      <c r="M68" s="61">
        <v>0</v>
      </c>
      <c r="N68" s="61">
        <v>0</v>
      </c>
      <c r="O68" s="87">
        <v>0</v>
      </c>
      <c r="P68" s="86">
        <v>0</v>
      </c>
    </row>
    <row r="69" spans="1:16" s="10" customFormat="1" x14ac:dyDescent="0.2">
      <c r="A69" s="11"/>
      <c r="B69" s="82">
        <v>174</v>
      </c>
      <c r="C69" s="60" t="s">
        <v>90</v>
      </c>
      <c r="D69" s="82"/>
      <c r="E69" s="83">
        <v>1.6342512363879454E-3</v>
      </c>
      <c r="F69" s="86">
        <v>51193</v>
      </c>
      <c r="G69" s="86">
        <v>16375</v>
      </c>
      <c r="H69" s="61">
        <v>0</v>
      </c>
      <c r="I69" s="61">
        <v>0</v>
      </c>
      <c r="J69" s="61">
        <v>0</v>
      </c>
      <c r="K69" s="61">
        <v>0</v>
      </c>
      <c r="L69" s="61">
        <v>-141161</v>
      </c>
      <c r="M69" s="61">
        <v>0</v>
      </c>
      <c r="N69" s="61">
        <v>-270036</v>
      </c>
      <c r="O69" s="87">
        <v>114634</v>
      </c>
      <c r="P69" s="86">
        <v>-228995</v>
      </c>
    </row>
    <row r="70" spans="1:16" s="10" customFormat="1" x14ac:dyDescent="0.2">
      <c r="A70" s="11"/>
      <c r="B70" s="82">
        <v>175</v>
      </c>
      <c r="C70" s="60" t="s">
        <v>91</v>
      </c>
      <c r="D70" s="82"/>
      <c r="E70" s="83">
        <v>0</v>
      </c>
      <c r="F70" s="86">
        <v>0</v>
      </c>
      <c r="G70" s="86">
        <v>0</v>
      </c>
      <c r="H70" s="61">
        <v>0</v>
      </c>
      <c r="I70" s="61">
        <v>0</v>
      </c>
      <c r="J70" s="61">
        <v>0</v>
      </c>
      <c r="K70" s="61">
        <v>0</v>
      </c>
      <c r="L70" s="61">
        <v>0</v>
      </c>
      <c r="M70" s="61">
        <v>0</v>
      </c>
      <c r="N70" s="61">
        <v>0</v>
      </c>
      <c r="O70" s="87">
        <v>0</v>
      </c>
      <c r="P70" s="86">
        <v>0</v>
      </c>
    </row>
    <row r="71" spans="1:16" s="10" customFormat="1" x14ac:dyDescent="0.2">
      <c r="A71" s="11"/>
      <c r="B71" s="82">
        <v>180</v>
      </c>
      <c r="C71" s="60" t="s">
        <v>92</v>
      </c>
      <c r="D71" s="82"/>
      <c r="E71" s="83">
        <v>1.2736303749649839E-4</v>
      </c>
      <c r="F71" s="86">
        <v>3990</v>
      </c>
      <c r="G71" s="86">
        <v>1276</v>
      </c>
      <c r="H71" s="61">
        <v>0</v>
      </c>
      <c r="I71" s="61">
        <v>0</v>
      </c>
      <c r="J71" s="61">
        <v>0</v>
      </c>
      <c r="K71" s="61">
        <v>0</v>
      </c>
      <c r="L71" s="61">
        <v>-11001</v>
      </c>
      <c r="M71" s="61">
        <v>0</v>
      </c>
      <c r="N71" s="61">
        <v>-21045</v>
      </c>
      <c r="O71" s="87">
        <v>10648</v>
      </c>
      <c r="P71" s="86">
        <v>-16132</v>
      </c>
    </row>
    <row r="72" spans="1:16" s="10" customFormat="1" x14ac:dyDescent="0.2">
      <c r="A72" s="11"/>
      <c r="B72" s="82">
        <v>181</v>
      </c>
      <c r="C72" s="60" t="s">
        <v>93</v>
      </c>
      <c r="D72" s="82"/>
      <c r="E72" s="83">
        <v>1.6479574617783131E-3</v>
      </c>
      <c r="F72" s="86">
        <v>51623</v>
      </c>
      <c r="G72" s="86">
        <v>16513</v>
      </c>
      <c r="H72" s="61">
        <v>0</v>
      </c>
      <c r="I72" s="61">
        <v>0</v>
      </c>
      <c r="J72" s="61">
        <v>0</v>
      </c>
      <c r="K72" s="61">
        <v>0</v>
      </c>
      <c r="L72" s="61">
        <v>-142345</v>
      </c>
      <c r="M72" s="61">
        <v>0</v>
      </c>
      <c r="N72" s="61">
        <v>-272300</v>
      </c>
      <c r="O72" s="87">
        <v>8869</v>
      </c>
      <c r="P72" s="86">
        <v>-337640</v>
      </c>
    </row>
    <row r="73" spans="1:16" s="10" customFormat="1" x14ac:dyDescent="0.2">
      <c r="A73" s="11"/>
      <c r="B73" s="82">
        <v>182</v>
      </c>
      <c r="C73" s="60" t="s">
        <v>94</v>
      </c>
      <c r="D73" s="82"/>
      <c r="E73" s="83">
        <v>9.6804197717411562E-3</v>
      </c>
      <c r="F73" s="86">
        <v>303242</v>
      </c>
      <c r="G73" s="86">
        <v>96999</v>
      </c>
      <c r="H73" s="61">
        <v>0</v>
      </c>
      <c r="I73" s="61">
        <v>0</v>
      </c>
      <c r="J73" s="61">
        <v>0</v>
      </c>
      <c r="K73" s="61">
        <v>0</v>
      </c>
      <c r="L73" s="61">
        <v>-836160</v>
      </c>
      <c r="M73" s="61">
        <v>0</v>
      </c>
      <c r="N73" s="61">
        <v>-1599546</v>
      </c>
      <c r="O73" s="87">
        <v>598475</v>
      </c>
      <c r="P73" s="86">
        <v>-1436990</v>
      </c>
    </row>
    <row r="74" spans="1:16" s="10" customFormat="1" x14ac:dyDescent="0.2">
      <c r="A74" s="11"/>
      <c r="B74" s="82">
        <v>183</v>
      </c>
      <c r="C74" s="60" t="s">
        <v>95</v>
      </c>
      <c r="D74" s="82"/>
      <c r="E74" s="83">
        <v>3.8471928201859319E-5</v>
      </c>
      <c r="F74" s="86">
        <v>1205</v>
      </c>
      <c r="G74" s="86">
        <v>385</v>
      </c>
      <c r="H74" s="61">
        <v>0</v>
      </c>
      <c r="I74" s="61">
        <v>0</v>
      </c>
      <c r="J74" s="61">
        <v>0</v>
      </c>
      <c r="K74" s="61">
        <v>0</v>
      </c>
      <c r="L74" s="61">
        <v>-3323</v>
      </c>
      <c r="M74" s="61">
        <v>0</v>
      </c>
      <c r="N74" s="61">
        <v>-6357</v>
      </c>
      <c r="O74" s="87">
        <v>-2457</v>
      </c>
      <c r="P74" s="86">
        <v>-10547</v>
      </c>
    </row>
    <row r="75" spans="1:16" s="10" customFormat="1" x14ac:dyDescent="0.2">
      <c r="A75" s="11"/>
      <c r="B75" s="82">
        <v>184</v>
      </c>
      <c r="C75" s="60" t="s">
        <v>96</v>
      </c>
      <c r="D75" s="82"/>
      <c r="E75" s="83">
        <v>0</v>
      </c>
      <c r="F75" s="86">
        <v>0</v>
      </c>
      <c r="G75" s="86">
        <v>0</v>
      </c>
      <c r="H75" s="61">
        <v>0</v>
      </c>
      <c r="I75" s="61">
        <v>0</v>
      </c>
      <c r="J75" s="61">
        <v>0</v>
      </c>
      <c r="K75" s="61">
        <v>0</v>
      </c>
      <c r="L75" s="61">
        <v>0</v>
      </c>
      <c r="M75" s="61">
        <v>0</v>
      </c>
      <c r="N75" s="61">
        <v>0</v>
      </c>
      <c r="O75" s="87">
        <v>-5528</v>
      </c>
      <c r="P75" s="86">
        <v>-5528</v>
      </c>
    </row>
    <row r="76" spans="1:16" s="10" customFormat="1" x14ac:dyDescent="0.2">
      <c r="A76" s="11"/>
      <c r="B76" s="82">
        <v>185</v>
      </c>
      <c r="C76" s="60" t="s">
        <v>97</v>
      </c>
      <c r="D76" s="82"/>
      <c r="E76" s="83">
        <v>1.4578251342025766E-5</v>
      </c>
      <c r="F76" s="86">
        <v>457</v>
      </c>
      <c r="G76" s="86">
        <v>146</v>
      </c>
      <c r="H76" s="61">
        <v>0</v>
      </c>
      <c r="I76" s="61">
        <v>0</v>
      </c>
      <c r="J76" s="61">
        <v>0</v>
      </c>
      <c r="K76" s="61">
        <v>0</v>
      </c>
      <c r="L76" s="61">
        <v>-1259</v>
      </c>
      <c r="M76" s="61">
        <v>0</v>
      </c>
      <c r="N76" s="61">
        <v>-2409</v>
      </c>
      <c r="O76" s="87">
        <v>-5818</v>
      </c>
      <c r="P76" s="86">
        <v>-8883</v>
      </c>
    </row>
    <row r="77" spans="1:16" s="10" customFormat="1" x14ac:dyDescent="0.2">
      <c r="A77" s="11"/>
      <c r="B77" s="82">
        <v>186</v>
      </c>
      <c r="C77" s="60" t="s">
        <v>98</v>
      </c>
      <c r="D77" s="82"/>
      <c r="E77" s="83">
        <v>5.4394691039692545E-5</v>
      </c>
      <c r="F77" s="86">
        <v>1704</v>
      </c>
      <c r="G77" s="86">
        <v>545</v>
      </c>
      <c r="H77" s="61">
        <v>0</v>
      </c>
      <c r="I77" s="61">
        <v>0</v>
      </c>
      <c r="J77" s="61">
        <v>0</v>
      </c>
      <c r="K77" s="61">
        <v>0</v>
      </c>
      <c r="L77" s="61">
        <v>-4698</v>
      </c>
      <c r="M77" s="61">
        <v>0</v>
      </c>
      <c r="N77" s="61">
        <v>-8988</v>
      </c>
      <c r="O77" s="87">
        <v>2146</v>
      </c>
      <c r="P77" s="86">
        <v>-9291</v>
      </c>
    </row>
    <row r="78" spans="1:16" s="10" customFormat="1" x14ac:dyDescent="0.2">
      <c r="A78" s="11"/>
      <c r="B78" s="82">
        <v>187</v>
      </c>
      <c r="C78" s="60" t="s">
        <v>99</v>
      </c>
      <c r="D78" s="82"/>
      <c r="E78" s="83">
        <v>5.0446535519019962E-5</v>
      </c>
      <c r="F78" s="86">
        <v>1580</v>
      </c>
      <c r="G78" s="86">
        <v>505</v>
      </c>
      <c r="H78" s="61">
        <v>0</v>
      </c>
      <c r="I78" s="61">
        <v>0</v>
      </c>
      <c r="J78" s="61">
        <v>0</v>
      </c>
      <c r="K78" s="61">
        <v>0</v>
      </c>
      <c r="L78" s="61">
        <v>-4357</v>
      </c>
      <c r="M78" s="61">
        <v>0</v>
      </c>
      <c r="N78" s="61">
        <v>-8336</v>
      </c>
      <c r="O78" s="87">
        <v>-1775</v>
      </c>
      <c r="P78" s="86">
        <v>-12383</v>
      </c>
    </row>
    <row r="79" spans="1:16" s="10" customFormat="1" x14ac:dyDescent="0.2">
      <c r="A79" s="11"/>
      <c r="B79" s="82">
        <v>188</v>
      </c>
      <c r="C79" s="60" t="s">
        <v>100</v>
      </c>
      <c r="D79" s="82"/>
      <c r="E79" s="83">
        <v>3.8282105062192301E-5</v>
      </c>
      <c r="F79" s="86">
        <v>1199</v>
      </c>
      <c r="G79" s="86">
        <v>384</v>
      </c>
      <c r="H79" s="61">
        <v>0</v>
      </c>
      <c r="I79" s="61">
        <v>0</v>
      </c>
      <c r="J79" s="61">
        <v>0</v>
      </c>
      <c r="K79" s="61">
        <v>0</v>
      </c>
      <c r="L79" s="61">
        <v>-3307</v>
      </c>
      <c r="M79" s="61">
        <v>0</v>
      </c>
      <c r="N79" s="61">
        <v>-6326</v>
      </c>
      <c r="O79" s="87">
        <v>-3121</v>
      </c>
      <c r="P79" s="86">
        <v>-11171</v>
      </c>
    </row>
    <row r="80" spans="1:16" s="10" customFormat="1" x14ac:dyDescent="0.2">
      <c r="A80" s="11"/>
      <c r="B80" s="82">
        <v>190</v>
      </c>
      <c r="C80" s="60" t="s">
        <v>101</v>
      </c>
      <c r="D80" s="82"/>
      <c r="E80" s="83">
        <v>4.7017285174904389E-5</v>
      </c>
      <c r="F80" s="86">
        <v>1473</v>
      </c>
      <c r="G80" s="86">
        <v>471</v>
      </c>
      <c r="H80" s="61">
        <v>0</v>
      </c>
      <c r="I80" s="61">
        <v>0</v>
      </c>
      <c r="J80" s="61">
        <v>0</v>
      </c>
      <c r="K80" s="61">
        <v>0</v>
      </c>
      <c r="L80" s="61">
        <v>-4061</v>
      </c>
      <c r="M80" s="61">
        <v>0</v>
      </c>
      <c r="N80" s="61">
        <v>-7769</v>
      </c>
      <c r="O80" s="87">
        <v>3024</v>
      </c>
      <c r="P80" s="86">
        <v>-6862</v>
      </c>
    </row>
    <row r="81" spans="1:16" s="10" customFormat="1" x14ac:dyDescent="0.2">
      <c r="A81" s="11"/>
      <c r="B81" s="82">
        <v>191</v>
      </c>
      <c r="C81" s="60" t="s">
        <v>102</v>
      </c>
      <c r="D81" s="82"/>
      <c r="E81" s="83">
        <v>3.0006429574995566E-3</v>
      </c>
      <c r="F81" s="86">
        <v>93996</v>
      </c>
      <c r="G81" s="86">
        <v>30067</v>
      </c>
      <c r="H81" s="61">
        <v>0</v>
      </c>
      <c r="I81" s="61">
        <v>0</v>
      </c>
      <c r="J81" s="61">
        <v>0</v>
      </c>
      <c r="K81" s="61">
        <v>0</v>
      </c>
      <c r="L81" s="61">
        <v>-259185</v>
      </c>
      <c r="M81" s="61">
        <v>0</v>
      </c>
      <c r="N81" s="61">
        <v>-495812</v>
      </c>
      <c r="O81" s="87">
        <v>-30632</v>
      </c>
      <c r="P81" s="86">
        <v>-661566</v>
      </c>
    </row>
    <row r="82" spans="1:16" s="10" customFormat="1" x14ac:dyDescent="0.2">
      <c r="A82" s="11"/>
      <c r="B82" s="82">
        <v>192</v>
      </c>
      <c r="C82" s="60" t="s">
        <v>103</v>
      </c>
      <c r="D82" s="82"/>
      <c r="E82" s="83">
        <v>5.3966967283936289E-5</v>
      </c>
      <c r="F82" s="86">
        <v>1691</v>
      </c>
      <c r="G82" s="86">
        <v>541</v>
      </c>
      <c r="H82" s="61">
        <v>0</v>
      </c>
      <c r="I82" s="61">
        <v>0</v>
      </c>
      <c r="J82" s="61">
        <v>0</v>
      </c>
      <c r="K82" s="61">
        <v>0</v>
      </c>
      <c r="L82" s="61">
        <v>-4661</v>
      </c>
      <c r="M82" s="61">
        <v>0</v>
      </c>
      <c r="N82" s="61">
        <v>-8917</v>
      </c>
      <c r="O82" s="87">
        <v>-2377</v>
      </c>
      <c r="P82" s="86">
        <v>-13723</v>
      </c>
    </row>
    <row r="83" spans="1:16" s="10" customFormat="1" x14ac:dyDescent="0.2">
      <c r="A83" s="11"/>
      <c r="B83" s="82">
        <v>193</v>
      </c>
      <c r="C83" s="60" t="s">
        <v>104</v>
      </c>
      <c r="D83" s="82"/>
      <c r="E83" s="83">
        <v>2.5892207819384591E-5</v>
      </c>
      <c r="F83" s="86">
        <v>811</v>
      </c>
      <c r="G83" s="86">
        <v>259</v>
      </c>
      <c r="H83" s="61">
        <v>0</v>
      </c>
      <c r="I83" s="61">
        <v>0</v>
      </c>
      <c r="J83" s="61">
        <v>0</v>
      </c>
      <c r="K83" s="61">
        <v>0</v>
      </c>
      <c r="L83" s="61">
        <v>-2236</v>
      </c>
      <c r="M83" s="61">
        <v>0</v>
      </c>
      <c r="N83" s="61">
        <v>-4278</v>
      </c>
      <c r="O83" s="87">
        <v>808</v>
      </c>
      <c r="P83" s="86">
        <v>-4636</v>
      </c>
    </row>
    <row r="84" spans="1:16" s="10" customFormat="1" x14ac:dyDescent="0.2">
      <c r="A84" s="11"/>
      <c r="B84" s="82">
        <v>194</v>
      </c>
      <c r="C84" s="60" t="s">
        <v>105</v>
      </c>
      <c r="D84" s="82"/>
      <c r="E84" s="83">
        <v>6.6344273201453417E-3</v>
      </c>
      <c r="F84" s="86">
        <v>207825</v>
      </c>
      <c r="G84" s="86">
        <v>66478</v>
      </c>
      <c r="H84" s="61">
        <v>0</v>
      </c>
      <c r="I84" s="61">
        <v>0</v>
      </c>
      <c r="J84" s="61">
        <v>0</v>
      </c>
      <c r="K84" s="61">
        <v>0</v>
      </c>
      <c r="L84" s="61">
        <v>-573058</v>
      </c>
      <c r="M84" s="61">
        <v>0</v>
      </c>
      <c r="N84" s="61">
        <v>-1096241</v>
      </c>
      <c r="O84" s="87">
        <v>27080</v>
      </c>
      <c r="P84" s="86">
        <v>-1367916</v>
      </c>
    </row>
    <row r="85" spans="1:16" s="10" customFormat="1" x14ac:dyDescent="0.2">
      <c r="A85" s="11"/>
      <c r="B85" s="82">
        <v>195</v>
      </c>
      <c r="C85" s="60" t="s">
        <v>422</v>
      </c>
      <c r="D85" s="82"/>
      <c r="E85" s="83">
        <v>4.3034314929926065E-5</v>
      </c>
      <c r="F85" s="86">
        <v>1348</v>
      </c>
      <c r="G85" s="86">
        <v>431</v>
      </c>
      <c r="H85" s="61">
        <v>0</v>
      </c>
      <c r="I85" s="61">
        <v>0</v>
      </c>
      <c r="J85" s="61">
        <v>0</v>
      </c>
      <c r="K85" s="61">
        <v>0</v>
      </c>
      <c r="L85" s="61">
        <v>-3717</v>
      </c>
      <c r="M85" s="61">
        <v>0</v>
      </c>
      <c r="N85" s="61">
        <v>-7111</v>
      </c>
      <c r="O85" s="87">
        <v>8143</v>
      </c>
      <c r="P85" s="86">
        <v>-906</v>
      </c>
    </row>
    <row r="86" spans="1:16" s="10" customFormat="1" x14ac:dyDescent="0.2">
      <c r="A86" s="11"/>
      <c r="B86" s="82">
        <v>197</v>
      </c>
      <c r="C86" s="60" t="s">
        <v>106</v>
      </c>
      <c r="D86" s="82"/>
      <c r="E86" s="83">
        <v>0</v>
      </c>
      <c r="F86" s="86">
        <v>0</v>
      </c>
      <c r="G86" s="86">
        <v>0</v>
      </c>
      <c r="H86" s="61">
        <v>0</v>
      </c>
      <c r="I86" s="61">
        <v>0</v>
      </c>
      <c r="J86" s="61">
        <v>0</v>
      </c>
      <c r="K86" s="61">
        <v>0</v>
      </c>
      <c r="L86" s="61">
        <v>0</v>
      </c>
      <c r="M86" s="61">
        <v>0</v>
      </c>
      <c r="N86" s="61">
        <v>0</v>
      </c>
      <c r="O86" s="87">
        <v>0</v>
      </c>
      <c r="P86" s="86">
        <v>0</v>
      </c>
    </row>
    <row r="87" spans="1:16" s="10" customFormat="1" x14ac:dyDescent="0.2">
      <c r="A87" s="11"/>
      <c r="B87" s="82">
        <v>199</v>
      </c>
      <c r="C87" s="60" t="s">
        <v>107</v>
      </c>
      <c r="D87" s="82"/>
      <c r="E87" s="83">
        <v>4.9634075902804968E-3</v>
      </c>
      <c r="F87" s="86">
        <v>155480</v>
      </c>
      <c r="G87" s="86">
        <v>49734</v>
      </c>
      <c r="H87" s="61">
        <v>0</v>
      </c>
      <c r="I87" s="61">
        <v>0</v>
      </c>
      <c r="J87" s="61">
        <v>0</v>
      </c>
      <c r="K87" s="61">
        <v>0</v>
      </c>
      <c r="L87" s="61">
        <v>-428721</v>
      </c>
      <c r="M87" s="61">
        <v>0</v>
      </c>
      <c r="N87" s="61">
        <v>-820129</v>
      </c>
      <c r="O87" s="87">
        <v>88633</v>
      </c>
      <c r="P87" s="86">
        <v>-955003</v>
      </c>
    </row>
    <row r="88" spans="1:16" s="10" customFormat="1" x14ac:dyDescent="0.2">
      <c r="A88" s="11"/>
      <c r="B88" s="82">
        <v>200</v>
      </c>
      <c r="C88" s="60" t="s">
        <v>108</v>
      </c>
      <c r="D88" s="82"/>
      <c r="E88" s="83">
        <v>1.5730452932144365E-4</v>
      </c>
      <c r="F88" s="86">
        <v>4928</v>
      </c>
      <c r="G88" s="86">
        <v>1576</v>
      </c>
      <c r="H88" s="61">
        <v>0</v>
      </c>
      <c r="I88" s="61">
        <v>0</v>
      </c>
      <c r="J88" s="61">
        <v>0</v>
      </c>
      <c r="K88" s="61">
        <v>0</v>
      </c>
      <c r="L88" s="61">
        <v>-13587</v>
      </c>
      <c r="M88" s="61">
        <v>0</v>
      </c>
      <c r="N88" s="61">
        <v>-25992</v>
      </c>
      <c r="O88" s="87">
        <v>5880</v>
      </c>
      <c r="P88" s="86">
        <v>-27195</v>
      </c>
    </row>
    <row r="89" spans="1:16" s="10" customFormat="1" x14ac:dyDescent="0.2">
      <c r="A89" s="11"/>
      <c r="B89" s="82">
        <v>201</v>
      </c>
      <c r="C89" s="60" t="s">
        <v>109</v>
      </c>
      <c r="D89" s="82"/>
      <c r="E89" s="83">
        <v>5.3244329656430105E-3</v>
      </c>
      <c r="F89" s="86">
        <v>166790</v>
      </c>
      <c r="G89" s="86">
        <v>53352</v>
      </c>
      <c r="H89" s="61">
        <v>0</v>
      </c>
      <c r="I89" s="61">
        <v>0</v>
      </c>
      <c r="J89" s="61">
        <v>0</v>
      </c>
      <c r="K89" s="61">
        <v>0</v>
      </c>
      <c r="L89" s="61">
        <v>-459905</v>
      </c>
      <c r="M89" s="61">
        <v>0</v>
      </c>
      <c r="N89" s="61">
        <v>-879783</v>
      </c>
      <c r="O89" s="87">
        <v>510656</v>
      </c>
      <c r="P89" s="86">
        <v>-608890</v>
      </c>
    </row>
    <row r="90" spans="1:16" s="10" customFormat="1" x14ac:dyDescent="0.2">
      <c r="A90" s="11"/>
      <c r="B90" s="82">
        <v>202</v>
      </c>
      <c r="C90" s="60" t="s">
        <v>110</v>
      </c>
      <c r="D90" s="82"/>
      <c r="E90" s="83">
        <v>1.1487980363567099E-3</v>
      </c>
      <c r="F90" s="86">
        <v>35986</v>
      </c>
      <c r="G90" s="86">
        <v>11511</v>
      </c>
      <c r="H90" s="61">
        <v>0</v>
      </c>
      <c r="I90" s="61">
        <v>0</v>
      </c>
      <c r="J90" s="61">
        <v>0</v>
      </c>
      <c r="K90" s="61">
        <v>0</v>
      </c>
      <c r="L90" s="61">
        <v>-99229</v>
      </c>
      <c r="M90" s="61">
        <v>0</v>
      </c>
      <c r="N90" s="61">
        <v>-189822</v>
      </c>
      <c r="O90" s="87">
        <v>-10921</v>
      </c>
      <c r="P90" s="86">
        <v>-252475</v>
      </c>
    </row>
    <row r="91" spans="1:16" s="10" customFormat="1" x14ac:dyDescent="0.2">
      <c r="A91" s="11"/>
      <c r="B91" s="82">
        <v>203</v>
      </c>
      <c r="C91" s="60" t="s">
        <v>111</v>
      </c>
      <c r="D91" s="82"/>
      <c r="E91" s="83">
        <v>1.9098288444740596E-3</v>
      </c>
      <c r="F91" s="86">
        <v>59826</v>
      </c>
      <c r="G91" s="86">
        <v>19137</v>
      </c>
      <c r="H91" s="61">
        <v>0</v>
      </c>
      <c r="I91" s="61">
        <v>0</v>
      </c>
      <c r="J91" s="61">
        <v>0</v>
      </c>
      <c r="K91" s="61">
        <v>0</v>
      </c>
      <c r="L91" s="61">
        <v>-164964</v>
      </c>
      <c r="M91" s="61">
        <v>0</v>
      </c>
      <c r="N91" s="61">
        <v>-315571</v>
      </c>
      <c r="O91" s="87">
        <v>-221988</v>
      </c>
      <c r="P91" s="86">
        <v>-623560</v>
      </c>
    </row>
    <row r="92" spans="1:16" s="10" customFormat="1" x14ac:dyDescent="0.2">
      <c r="A92" s="11"/>
      <c r="B92" s="82">
        <v>204</v>
      </c>
      <c r="C92" s="60" t="s">
        <v>112</v>
      </c>
      <c r="D92" s="82"/>
      <c r="E92" s="83">
        <v>2.2464511704032668E-2</v>
      </c>
      <c r="F92" s="86">
        <v>703708</v>
      </c>
      <c r="G92" s="86">
        <v>225097</v>
      </c>
      <c r="H92" s="61">
        <v>0</v>
      </c>
      <c r="I92" s="61">
        <v>0</v>
      </c>
      <c r="J92" s="61">
        <v>0</v>
      </c>
      <c r="K92" s="61">
        <v>0</v>
      </c>
      <c r="L92" s="61">
        <v>-1940404</v>
      </c>
      <c r="M92" s="61">
        <v>0</v>
      </c>
      <c r="N92" s="61">
        <v>-3711927</v>
      </c>
      <c r="O92" s="87">
        <v>335766</v>
      </c>
      <c r="P92" s="86">
        <v>-4387760</v>
      </c>
    </row>
    <row r="93" spans="1:16" s="10" customFormat="1" x14ac:dyDescent="0.2">
      <c r="A93" s="11"/>
      <c r="B93" s="82">
        <v>206</v>
      </c>
      <c r="C93" s="60" t="s">
        <v>113</v>
      </c>
      <c r="D93" s="82"/>
      <c r="E93" s="83">
        <v>2.5415130047314908E-3</v>
      </c>
      <c r="F93" s="86">
        <v>79614</v>
      </c>
      <c r="G93" s="86">
        <v>25466</v>
      </c>
      <c r="H93" s="61">
        <v>0</v>
      </c>
      <c r="I93" s="61">
        <v>0</v>
      </c>
      <c r="J93" s="61">
        <v>0</v>
      </c>
      <c r="K93" s="61">
        <v>0</v>
      </c>
      <c r="L93" s="61">
        <v>-219527</v>
      </c>
      <c r="M93" s="61">
        <v>0</v>
      </c>
      <c r="N93" s="61">
        <v>-419947</v>
      </c>
      <c r="O93" s="87">
        <v>-623724</v>
      </c>
      <c r="P93" s="86">
        <v>-1158118</v>
      </c>
    </row>
    <row r="94" spans="1:16" s="10" customFormat="1" x14ac:dyDescent="0.2">
      <c r="A94" s="11"/>
      <c r="B94" s="82">
        <v>207</v>
      </c>
      <c r="C94" s="60" t="s">
        <v>114</v>
      </c>
      <c r="D94" s="82"/>
      <c r="E94" s="83">
        <v>0</v>
      </c>
      <c r="F94" s="86">
        <v>0</v>
      </c>
      <c r="G94" s="86">
        <v>0</v>
      </c>
      <c r="H94" s="61">
        <v>0</v>
      </c>
      <c r="I94" s="61">
        <v>0</v>
      </c>
      <c r="J94" s="61">
        <v>0</v>
      </c>
      <c r="K94" s="61">
        <v>0</v>
      </c>
      <c r="L94" s="61">
        <v>0</v>
      </c>
      <c r="M94" s="61">
        <v>0</v>
      </c>
      <c r="N94" s="61">
        <v>0</v>
      </c>
      <c r="O94" s="87">
        <v>0</v>
      </c>
      <c r="P94" s="86">
        <v>0</v>
      </c>
    </row>
    <row r="95" spans="1:16" s="10" customFormat="1" x14ac:dyDescent="0.2">
      <c r="A95" s="11"/>
      <c r="B95" s="82">
        <v>208</v>
      </c>
      <c r="C95" s="60" t="s">
        <v>115</v>
      </c>
      <c r="D95" s="82"/>
      <c r="E95" s="83">
        <v>8.1869479242141316E-2</v>
      </c>
      <c r="F95" s="86">
        <v>2564587</v>
      </c>
      <c r="G95" s="86">
        <v>820343</v>
      </c>
      <c r="H95" s="61">
        <v>0</v>
      </c>
      <c r="I95" s="61">
        <v>0</v>
      </c>
      <c r="J95" s="61">
        <v>0</v>
      </c>
      <c r="K95" s="61">
        <v>0</v>
      </c>
      <c r="L95" s="61">
        <v>-7071593</v>
      </c>
      <c r="M95" s="61">
        <v>0</v>
      </c>
      <c r="N95" s="61">
        <v>-13527715</v>
      </c>
      <c r="O95" s="87">
        <v>2301808</v>
      </c>
      <c r="P95" s="86">
        <v>-14912570</v>
      </c>
    </row>
    <row r="96" spans="1:16" s="10" customFormat="1" x14ac:dyDescent="0.2">
      <c r="A96" s="11"/>
      <c r="B96" s="82">
        <v>209</v>
      </c>
      <c r="C96" s="60" t="s">
        <v>116</v>
      </c>
      <c r="D96" s="82"/>
      <c r="E96" s="83">
        <v>0</v>
      </c>
      <c r="F96" s="86">
        <v>0</v>
      </c>
      <c r="G96" s="86">
        <v>0</v>
      </c>
      <c r="H96" s="61">
        <v>0</v>
      </c>
      <c r="I96" s="61">
        <v>0</v>
      </c>
      <c r="J96" s="61">
        <v>0</v>
      </c>
      <c r="K96" s="61">
        <v>0</v>
      </c>
      <c r="L96" s="61">
        <v>0</v>
      </c>
      <c r="M96" s="61">
        <v>0</v>
      </c>
      <c r="N96" s="61">
        <v>0</v>
      </c>
      <c r="O96" s="87">
        <v>0</v>
      </c>
      <c r="P96" s="86">
        <v>0</v>
      </c>
    </row>
    <row r="97" spans="1:16" s="10" customFormat="1" x14ac:dyDescent="0.2">
      <c r="A97" s="11"/>
      <c r="B97" s="82">
        <v>211</v>
      </c>
      <c r="C97" s="60" t="s">
        <v>117</v>
      </c>
      <c r="D97" s="82"/>
      <c r="E97" s="83">
        <v>6.5844491255604345E-3</v>
      </c>
      <c r="F97" s="86">
        <v>206260</v>
      </c>
      <c r="G97" s="86">
        <v>65977</v>
      </c>
      <c r="H97" s="61">
        <v>0</v>
      </c>
      <c r="I97" s="61">
        <v>0</v>
      </c>
      <c r="J97" s="61">
        <v>0</v>
      </c>
      <c r="K97" s="61">
        <v>0</v>
      </c>
      <c r="L97" s="61">
        <v>-568741</v>
      </c>
      <c r="M97" s="61">
        <v>0</v>
      </c>
      <c r="N97" s="61">
        <v>-1087982</v>
      </c>
      <c r="O97" s="87">
        <v>83520</v>
      </c>
      <c r="P97" s="86">
        <v>-1300966</v>
      </c>
    </row>
    <row r="98" spans="1:16" s="10" customFormat="1" x14ac:dyDescent="0.2">
      <c r="A98" s="11"/>
      <c r="B98" s="82">
        <v>212</v>
      </c>
      <c r="C98" s="60" t="s">
        <v>118</v>
      </c>
      <c r="D98" s="82"/>
      <c r="E98" s="83">
        <v>6.218024981164509E-3</v>
      </c>
      <c r="F98" s="86">
        <v>194782</v>
      </c>
      <c r="G98" s="86">
        <v>62305</v>
      </c>
      <c r="H98" s="61">
        <v>0</v>
      </c>
      <c r="I98" s="61">
        <v>0</v>
      </c>
      <c r="J98" s="61">
        <v>0</v>
      </c>
      <c r="K98" s="61">
        <v>0</v>
      </c>
      <c r="L98" s="61">
        <v>-537091</v>
      </c>
      <c r="M98" s="61">
        <v>0</v>
      </c>
      <c r="N98" s="61">
        <v>-1027436</v>
      </c>
      <c r="O98" s="87">
        <v>-121907</v>
      </c>
      <c r="P98" s="86">
        <v>-1429347</v>
      </c>
    </row>
    <row r="99" spans="1:16" s="10" customFormat="1" x14ac:dyDescent="0.2">
      <c r="A99" s="11"/>
      <c r="B99" s="82">
        <v>213</v>
      </c>
      <c r="C99" s="60" t="s">
        <v>119</v>
      </c>
      <c r="D99" s="82"/>
      <c r="E99" s="83">
        <v>8.4932724876396644E-3</v>
      </c>
      <c r="F99" s="86">
        <v>266054</v>
      </c>
      <c r="G99" s="86">
        <v>85104</v>
      </c>
      <c r="H99" s="61">
        <v>0</v>
      </c>
      <c r="I99" s="61">
        <v>0</v>
      </c>
      <c r="J99" s="61">
        <v>0</v>
      </c>
      <c r="K99" s="61">
        <v>0</v>
      </c>
      <c r="L99" s="61">
        <v>-733619</v>
      </c>
      <c r="M99" s="61">
        <v>0</v>
      </c>
      <c r="N99" s="61">
        <v>-1403387</v>
      </c>
      <c r="O99" s="87">
        <v>17999</v>
      </c>
      <c r="P99" s="86">
        <v>-1767849</v>
      </c>
    </row>
    <row r="100" spans="1:16" s="10" customFormat="1" x14ac:dyDescent="0.2">
      <c r="A100" s="11"/>
      <c r="B100" s="82">
        <v>214</v>
      </c>
      <c r="C100" s="60" t="s">
        <v>120</v>
      </c>
      <c r="D100" s="82"/>
      <c r="E100" s="83">
        <v>8.2479986102956763E-3</v>
      </c>
      <c r="F100" s="86">
        <v>258371</v>
      </c>
      <c r="G100" s="86">
        <v>82646</v>
      </c>
      <c r="H100" s="61">
        <v>0</v>
      </c>
      <c r="I100" s="61">
        <v>0</v>
      </c>
      <c r="J100" s="61">
        <v>0</v>
      </c>
      <c r="K100" s="61">
        <v>0</v>
      </c>
      <c r="L100" s="61">
        <v>-712433</v>
      </c>
      <c r="M100" s="61">
        <v>0</v>
      </c>
      <c r="N100" s="61">
        <v>-1362859</v>
      </c>
      <c r="O100" s="87">
        <v>-15433</v>
      </c>
      <c r="P100" s="86">
        <v>-1749708</v>
      </c>
    </row>
    <row r="101" spans="1:16" s="10" customFormat="1" x14ac:dyDescent="0.2">
      <c r="A101" s="11"/>
      <c r="B101" s="82">
        <v>215</v>
      </c>
      <c r="C101" s="60" t="s">
        <v>121</v>
      </c>
      <c r="D101" s="82"/>
      <c r="E101" s="83">
        <v>6.7673341880265256E-3</v>
      </c>
      <c r="F101" s="86">
        <v>211989</v>
      </c>
      <c r="G101" s="86">
        <v>67810</v>
      </c>
      <c r="H101" s="61">
        <v>0</v>
      </c>
      <c r="I101" s="61">
        <v>0</v>
      </c>
      <c r="J101" s="61">
        <v>0</v>
      </c>
      <c r="K101" s="61">
        <v>0</v>
      </c>
      <c r="L101" s="61">
        <v>-584538</v>
      </c>
      <c r="M101" s="61">
        <v>0</v>
      </c>
      <c r="N101" s="61">
        <v>-1118201</v>
      </c>
      <c r="O101" s="87">
        <v>-68454</v>
      </c>
      <c r="P101" s="86">
        <v>-1491394</v>
      </c>
    </row>
    <row r="102" spans="1:16" s="10" customFormat="1" x14ac:dyDescent="0.2">
      <c r="A102" s="11"/>
      <c r="B102" s="82">
        <v>216</v>
      </c>
      <c r="C102" s="60" t="s">
        <v>122</v>
      </c>
      <c r="D102" s="82"/>
      <c r="E102" s="83">
        <v>3.6396334021135512E-2</v>
      </c>
      <c r="F102" s="86">
        <v>1140126</v>
      </c>
      <c r="G102" s="86">
        <v>364696</v>
      </c>
      <c r="H102" s="61">
        <v>0</v>
      </c>
      <c r="I102" s="61">
        <v>0</v>
      </c>
      <c r="J102" s="61">
        <v>0</v>
      </c>
      <c r="K102" s="61">
        <v>0</v>
      </c>
      <c r="L102" s="61">
        <v>-3143785</v>
      </c>
      <c r="M102" s="61">
        <v>0</v>
      </c>
      <c r="N102" s="61">
        <v>-6013953</v>
      </c>
      <c r="O102" s="87">
        <v>805484</v>
      </c>
      <c r="P102" s="86">
        <v>-6847432</v>
      </c>
    </row>
    <row r="103" spans="1:16" s="10" customFormat="1" x14ac:dyDescent="0.2">
      <c r="A103" s="11"/>
      <c r="B103" s="82">
        <v>217</v>
      </c>
      <c r="C103" s="60" t="s">
        <v>123</v>
      </c>
      <c r="D103" s="82"/>
      <c r="E103" s="83">
        <v>1.4520978633776799E-2</v>
      </c>
      <c r="F103" s="86">
        <v>454874</v>
      </c>
      <c r="G103" s="86">
        <v>145502</v>
      </c>
      <c r="H103" s="61">
        <v>0</v>
      </c>
      <c r="I103" s="61">
        <v>0</v>
      </c>
      <c r="J103" s="61">
        <v>0</v>
      </c>
      <c r="K103" s="61">
        <v>0</v>
      </c>
      <c r="L103" s="61">
        <v>-1254270</v>
      </c>
      <c r="M103" s="61">
        <v>0</v>
      </c>
      <c r="N103" s="61">
        <v>-2399376</v>
      </c>
      <c r="O103" s="87">
        <v>108495</v>
      </c>
      <c r="P103" s="86">
        <v>-2944775</v>
      </c>
    </row>
    <row r="104" spans="1:16" s="10" customFormat="1" x14ac:dyDescent="0.2">
      <c r="A104" s="11"/>
      <c r="B104" s="82">
        <v>218</v>
      </c>
      <c r="C104" s="60" t="s">
        <v>124</v>
      </c>
      <c r="D104" s="82"/>
      <c r="E104" s="83">
        <v>1.5433997265460902E-3</v>
      </c>
      <c r="F104" s="86">
        <v>48347</v>
      </c>
      <c r="G104" s="86">
        <v>15465</v>
      </c>
      <c r="H104" s="61">
        <v>0</v>
      </c>
      <c r="I104" s="61">
        <v>0</v>
      </c>
      <c r="J104" s="61">
        <v>0</v>
      </c>
      <c r="K104" s="61">
        <v>0</v>
      </c>
      <c r="L104" s="61">
        <v>-133313</v>
      </c>
      <c r="M104" s="61">
        <v>0</v>
      </c>
      <c r="N104" s="61">
        <v>-255024</v>
      </c>
      <c r="O104" s="87">
        <v>-17859</v>
      </c>
      <c r="P104" s="86">
        <v>-342384</v>
      </c>
    </row>
    <row r="105" spans="1:16" s="10" customFormat="1" x14ac:dyDescent="0.2">
      <c r="A105" s="11"/>
      <c r="B105" s="82">
        <v>219</v>
      </c>
      <c r="C105" s="60" t="s">
        <v>125</v>
      </c>
      <c r="D105" s="82"/>
      <c r="E105" s="83">
        <v>0</v>
      </c>
      <c r="F105" s="86">
        <v>0</v>
      </c>
      <c r="G105" s="86">
        <v>0</v>
      </c>
      <c r="H105" s="61">
        <v>0</v>
      </c>
      <c r="I105" s="61">
        <v>0</v>
      </c>
      <c r="J105" s="61">
        <v>0</v>
      </c>
      <c r="K105" s="61">
        <v>0</v>
      </c>
      <c r="L105" s="61">
        <v>0</v>
      </c>
      <c r="M105" s="61">
        <v>0</v>
      </c>
      <c r="N105" s="61">
        <v>0</v>
      </c>
      <c r="O105" s="87">
        <v>0</v>
      </c>
      <c r="P105" s="86">
        <v>0</v>
      </c>
    </row>
    <row r="106" spans="1:16" s="10" customFormat="1" x14ac:dyDescent="0.2">
      <c r="A106" s="11"/>
      <c r="B106" s="82">
        <v>220</v>
      </c>
      <c r="C106" s="60" t="s">
        <v>126</v>
      </c>
      <c r="D106" s="82"/>
      <c r="E106" s="83">
        <v>0</v>
      </c>
      <c r="F106" s="86">
        <v>0</v>
      </c>
      <c r="G106" s="86">
        <v>0</v>
      </c>
      <c r="H106" s="61">
        <v>0</v>
      </c>
      <c r="I106" s="61">
        <v>0</v>
      </c>
      <c r="J106" s="61">
        <v>0</v>
      </c>
      <c r="K106" s="61">
        <v>0</v>
      </c>
      <c r="L106" s="61">
        <v>0</v>
      </c>
      <c r="M106" s="61">
        <v>0</v>
      </c>
      <c r="N106" s="61">
        <v>0</v>
      </c>
      <c r="O106" s="87">
        <v>0</v>
      </c>
      <c r="P106" s="86">
        <v>0</v>
      </c>
    </row>
    <row r="107" spans="1:16" s="10" customFormat="1" x14ac:dyDescent="0.2">
      <c r="A107" s="11"/>
      <c r="B107" s="82">
        <v>221</v>
      </c>
      <c r="C107" s="60" t="s">
        <v>127</v>
      </c>
      <c r="D107" s="82"/>
      <c r="E107" s="83">
        <v>2.5187019000131646E-2</v>
      </c>
      <c r="F107" s="86">
        <v>788991</v>
      </c>
      <c r="G107" s="86">
        <v>252377</v>
      </c>
      <c r="H107" s="61">
        <v>0</v>
      </c>
      <c r="I107" s="61">
        <v>0</v>
      </c>
      <c r="J107" s="61">
        <v>0</v>
      </c>
      <c r="K107" s="61">
        <v>0</v>
      </c>
      <c r="L107" s="61">
        <v>-2175565</v>
      </c>
      <c r="M107" s="61">
        <v>0</v>
      </c>
      <c r="N107" s="61">
        <v>-4161781</v>
      </c>
      <c r="O107" s="87">
        <v>200729</v>
      </c>
      <c r="P107" s="86">
        <v>-5095249</v>
      </c>
    </row>
    <row r="108" spans="1:16" s="10" customFormat="1" x14ac:dyDescent="0.2">
      <c r="A108" s="11"/>
      <c r="B108" s="82">
        <v>222</v>
      </c>
      <c r="C108" s="60" t="s">
        <v>128</v>
      </c>
      <c r="D108" s="82"/>
      <c r="E108" s="83">
        <v>1.7701612887015034E-3</v>
      </c>
      <c r="F108" s="86">
        <v>55451</v>
      </c>
      <c r="G108" s="86">
        <v>17737</v>
      </c>
      <c r="H108" s="61">
        <v>0</v>
      </c>
      <c r="I108" s="61">
        <v>0</v>
      </c>
      <c r="J108" s="61">
        <v>0</v>
      </c>
      <c r="K108" s="61">
        <v>0</v>
      </c>
      <c r="L108" s="61">
        <v>-152900</v>
      </c>
      <c r="M108" s="61">
        <v>0</v>
      </c>
      <c r="N108" s="61">
        <v>-292493</v>
      </c>
      <c r="O108" s="87">
        <v>-6959</v>
      </c>
      <c r="P108" s="86">
        <v>-379164</v>
      </c>
    </row>
    <row r="109" spans="1:16" s="10" customFormat="1" x14ac:dyDescent="0.2">
      <c r="A109" s="11"/>
      <c r="B109" s="82">
        <v>223</v>
      </c>
      <c r="C109" s="60" t="s">
        <v>129</v>
      </c>
      <c r="D109" s="82"/>
      <c r="E109" s="83">
        <v>2.8193013478110198E-3</v>
      </c>
      <c r="F109" s="86">
        <v>88315</v>
      </c>
      <c r="G109" s="86">
        <v>28250</v>
      </c>
      <c r="H109" s="61">
        <v>0</v>
      </c>
      <c r="I109" s="61">
        <v>0</v>
      </c>
      <c r="J109" s="61">
        <v>0</v>
      </c>
      <c r="K109" s="61">
        <v>0</v>
      </c>
      <c r="L109" s="61">
        <v>-243521</v>
      </c>
      <c r="M109" s="61">
        <v>0</v>
      </c>
      <c r="N109" s="61">
        <v>-465848</v>
      </c>
      <c r="O109" s="87">
        <v>153276</v>
      </c>
      <c r="P109" s="86">
        <v>-439528</v>
      </c>
    </row>
    <row r="110" spans="1:16" s="10" customFormat="1" x14ac:dyDescent="0.2">
      <c r="A110" s="11"/>
      <c r="B110" s="82">
        <v>226</v>
      </c>
      <c r="C110" s="60" t="s">
        <v>130</v>
      </c>
      <c r="D110" s="82"/>
      <c r="E110" s="83">
        <v>1.1765221618121824E-4</v>
      </c>
      <c r="F110" s="86">
        <v>3685</v>
      </c>
      <c r="G110" s="86">
        <v>1179</v>
      </c>
      <c r="H110" s="61">
        <v>0</v>
      </c>
      <c r="I110" s="61">
        <v>0</v>
      </c>
      <c r="J110" s="61">
        <v>0</v>
      </c>
      <c r="K110" s="61">
        <v>0</v>
      </c>
      <c r="L110" s="61">
        <v>-10162</v>
      </c>
      <c r="M110" s="61">
        <v>0</v>
      </c>
      <c r="N110" s="61">
        <v>-19440</v>
      </c>
      <c r="O110" s="87">
        <v>2983</v>
      </c>
      <c r="P110" s="86">
        <v>-21755</v>
      </c>
    </row>
    <row r="111" spans="1:16" s="10" customFormat="1" x14ac:dyDescent="0.2">
      <c r="A111" s="11"/>
      <c r="B111" s="82">
        <v>229</v>
      </c>
      <c r="C111" s="60" t="s">
        <v>131</v>
      </c>
      <c r="D111" s="82"/>
      <c r="E111" s="83">
        <v>9.2827013348044038E-3</v>
      </c>
      <c r="F111" s="86">
        <v>290783</v>
      </c>
      <c r="G111" s="86">
        <v>93014</v>
      </c>
      <c r="H111" s="61">
        <v>0</v>
      </c>
      <c r="I111" s="61">
        <v>0</v>
      </c>
      <c r="J111" s="61">
        <v>0</v>
      </c>
      <c r="K111" s="61">
        <v>0</v>
      </c>
      <c r="L111" s="61">
        <v>-801807</v>
      </c>
      <c r="M111" s="61">
        <v>0</v>
      </c>
      <c r="N111" s="61">
        <v>-1533828</v>
      </c>
      <c r="O111" s="87">
        <v>-197136</v>
      </c>
      <c r="P111" s="86">
        <v>-2148974</v>
      </c>
    </row>
    <row r="112" spans="1:16" s="10" customFormat="1" x14ac:dyDescent="0.2">
      <c r="A112" s="11"/>
      <c r="B112" s="82">
        <v>230</v>
      </c>
      <c r="C112" s="60" t="s">
        <v>132</v>
      </c>
      <c r="D112" s="82"/>
      <c r="E112" s="83">
        <v>0</v>
      </c>
      <c r="F112" s="86">
        <v>0</v>
      </c>
      <c r="G112" s="86">
        <v>0</v>
      </c>
      <c r="H112" s="61">
        <v>0</v>
      </c>
      <c r="I112" s="61">
        <v>0</v>
      </c>
      <c r="J112" s="61">
        <v>0</v>
      </c>
      <c r="K112" s="61">
        <v>0</v>
      </c>
      <c r="L112" s="61">
        <v>0</v>
      </c>
      <c r="M112" s="61">
        <v>0</v>
      </c>
      <c r="N112" s="61">
        <v>0</v>
      </c>
      <c r="O112" s="87">
        <v>0</v>
      </c>
      <c r="P112" s="86">
        <v>0</v>
      </c>
    </row>
    <row r="113" spans="1:16" s="10" customFormat="1" x14ac:dyDescent="0.2">
      <c r="A113" s="11"/>
      <c r="B113" s="82">
        <v>231</v>
      </c>
      <c r="C113" s="60" t="s">
        <v>133</v>
      </c>
      <c r="D113" s="82"/>
      <c r="E113" s="83">
        <v>0</v>
      </c>
      <c r="F113" s="86">
        <v>0</v>
      </c>
      <c r="G113" s="86">
        <v>0</v>
      </c>
      <c r="H113" s="61">
        <v>0</v>
      </c>
      <c r="I113" s="61">
        <v>0</v>
      </c>
      <c r="J113" s="61">
        <v>0</v>
      </c>
      <c r="K113" s="61">
        <v>0</v>
      </c>
      <c r="L113" s="61">
        <v>0</v>
      </c>
      <c r="M113" s="61">
        <v>0</v>
      </c>
      <c r="N113" s="61">
        <v>0</v>
      </c>
      <c r="O113" s="87">
        <v>0</v>
      </c>
      <c r="P113" s="86">
        <v>0</v>
      </c>
    </row>
    <row r="114" spans="1:16" s="10" customFormat="1" x14ac:dyDescent="0.2">
      <c r="A114" s="11"/>
      <c r="B114" s="82">
        <v>232</v>
      </c>
      <c r="C114" s="60" t="s">
        <v>134</v>
      </c>
      <c r="D114" s="82"/>
      <c r="E114" s="83">
        <v>0</v>
      </c>
      <c r="F114" s="86">
        <v>0</v>
      </c>
      <c r="G114" s="86">
        <v>0</v>
      </c>
      <c r="H114" s="61">
        <v>0</v>
      </c>
      <c r="I114" s="61">
        <v>0</v>
      </c>
      <c r="J114" s="61">
        <v>0</v>
      </c>
      <c r="K114" s="61">
        <v>0</v>
      </c>
      <c r="L114" s="61">
        <v>0</v>
      </c>
      <c r="M114" s="61">
        <v>0</v>
      </c>
      <c r="N114" s="61">
        <v>0</v>
      </c>
      <c r="O114" s="87">
        <v>0</v>
      </c>
      <c r="P114" s="86">
        <v>0</v>
      </c>
    </row>
    <row r="115" spans="1:16" s="10" customFormat="1" x14ac:dyDescent="0.2">
      <c r="A115" s="11"/>
      <c r="B115" s="82">
        <v>233</v>
      </c>
      <c r="C115" s="60" t="s">
        <v>135</v>
      </c>
      <c r="D115" s="82"/>
      <c r="E115" s="83">
        <v>7.0131775347895151E-5</v>
      </c>
      <c r="F115" s="86">
        <v>2197</v>
      </c>
      <c r="G115" s="86">
        <v>703</v>
      </c>
      <c r="H115" s="61">
        <v>0</v>
      </c>
      <c r="I115" s="61">
        <v>0</v>
      </c>
      <c r="J115" s="61">
        <v>0</v>
      </c>
      <c r="K115" s="61">
        <v>0</v>
      </c>
      <c r="L115" s="61">
        <v>-6058</v>
      </c>
      <c r="M115" s="61">
        <v>0</v>
      </c>
      <c r="N115" s="61">
        <v>-11588</v>
      </c>
      <c r="O115" s="87">
        <v>-5037</v>
      </c>
      <c r="P115" s="86">
        <v>-19783</v>
      </c>
    </row>
    <row r="116" spans="1:16" s="10" customFormat="1" x14ac:dyDescent="0.2">
      <c r="A116" s="11"/>
      <c r="B116" s="82">
        <v>234</v>
      </c>
      <c r="C116" s="60" t="s">
        <v>136</v>
      </c>
      <c r="D116" s="82"/>
      <c r="E116" s="83">
        <v>8.9831272635295539E-4</v>
      </c>
      <c r="F116" s="86">
        <v>28140</v>
      </c>
      <c r="G116" s="86">
        <v>9001</v>
      </c>
      <c r="H116" s="61">
        <v>0</v>
      </c>
      <c r="I116" s="61">
        <v>0</v>
      </c>
      <c r="J116" s="61">
        <v>0</v>
      </c>
      <c r="K116" s="61">
        <v>0</v>
      </c>
      <c r="L116" s="61">
        <v>-77593</v>
      </c>
      <c r="M116" s="61">
        <v>0</v>
      </c>
      <c r="N116" s="61">
        <v>-148433</v>
      </c>
      <c r="O116" s="87">
        <v>20445</v>
      </c>
      <c r="P116" s="86">
        <v>-168440</v>
      </c>
    </row>
    <row r="117" spans="1:16" s="10" customFormat="1" x14ac:dyDescent="0.2">
      <c r="A117" s="11"/>
      <c r="B117" s="82">
        <v>236</v>
      </c>
      <c r="C117" s="60" t="s">
        <v>137</v>
      </c>
      <c r="D117" s="82"/>
      <c r="E117" s="83">
        <v>6.99334549287315E-2</v>
      </c>
      <c r="F117" s="86">
        <v>2190687</v>
      </c>
      <c r="G117" s="86">
        <v>700743</v>
      </c>
      <c r="H117" s="61">
        <v>0</v>
      </c>
      <c r="I117" s="61">
        <v>0</v>
      </c>
      <c r="J117" s="61">
        <v>0</v>
      </c>
      <c r="K117" s="61">
        <v>0</v>
      </c>
      <c r="L117" s="61">
        <v>-6040602</v>
      </c>
      <c r="M117" s="61">
        <v>0</v>
      </c>
      <c r="N117" s="61">
        <v>-11555464</v>
      </c>
      <c r="O117" s="87">
        <v>1518587</v>
      </c>
      <c r="P117" s="86">
        <v>-13186049</v>
      </c>
    </row>
    <row r="118" spans="1:16" s="10" customFormat="1" x14ac:dyDescent="0.2">
      <c r="A118" s="11"/>
      <c r="B118" s="82">
        <v>238</v>
      </c>
      <c r="C118" s="60" t="s">
        <v>138</v>
      </c>
      <c r="D118" s="82"/>
      <c r="E118" s="83">
        <v>2.3201709346596716E-3</v>
      </c>
      <c r="F118" s="86">
        <v>72680</v>
      </c>
      <c r="G118" s="86">
        <v>23248</v>
      </c>
      <c r="H118" s="61">
        <v>0</v>
      </c>
      <c r="I118" s="61">
        <v>0</v>
      </c>
      <c r="J118" s="61">
        <v>0</v>
      </c>
      <c r="K118" s="61">
        <v>0</v>
      </c>
      <c r="L118" s="61">
        <v>-200408</v>
      </c>
      <c r="M118" s="61">
        <v>0</v>
      </c>
      <c r="N118" s="61">
        <v>-383374</v>
      </c>
      <c r="O118" s="87">
        <v>112288</v>
      </c>
      <c r="P118" s="86">
        <v>-375566</v>
      </c>
    </row>
    <row r="119" spans="1:16" s="10" customFormat="1" x14ac:dyDescent="0.2">
      <c r="A119" s="11"/>
      <c r="B119" s="82">
        <v>239</v>
      </c>
      <c r="C119" s="60" t="s">
        <v>139</v>
      </c>
      <c r="D119" s="82"/>
      <c r="E119" s="83">
        <v>3.1380417537381887E-4</v>
      </c>
      <c r="F119" s="86">
        <v>9830</v>
      </c>
      <c r="G119" s="86">
        <v>3144</v>
      </c>
      <c r="H119" s="61">
        <v>0</v>
      </c>
      <c r="I119" s="61">
        <v>0</v>
      </c>
      <c r="J119" s="61">
        <v>0</v>
      </c>
      <c r="K119" s="61">
        <v>0</v>
      </c>
      <c r="L119" s="61">
        <v>-27105</v>
      </c>
      <c r="M119" s="61">
        <v>0</v>
      </c>
      <c r="N119" s="61">
        <v>-51851</v>
      </c>
      <c r="O119" s="87">
        <v>1792</v>
      </c>
      <c r="P119" s="86">
        <v>-64190</v>
      </c>
    </row>
    <row r="120" spans="1:16" s="10" customFormat="1" x14ac:dyDescent="0.2">
      <c r="A120" s="11"/>
      <c r="B120" s="82">
        <v>241</v>
      </c>
      <c r="C120" s="60" t="s">
        <v>140</v>
      </c>
      <c r="D120" s="82"/>
      <c r="E120" s="83">
        <v>1.1669389944860232E-3</v>
      </c>
      <c r="F120" s="86">
        <v>36555</v>
      </c>
      <c r="G120" s="86">
        <v>11693</v>
      </c>
      <c r="H120" s="61">
        <v>0</v>
      </c>
      <c r="I120" s="61">
        <v>0</v>
      </c>
      <c r="J120" s="61">
        <v>0</v>
      </c>
      <c r="K120" s="61">
        <v>0</v>
      </c>
      <c r="L120" s="61">
        <v>-100796</v>
      </c>
      <c r="M120" s="61">
        <v>0</v>
      </c>
      <c r="N120" s="61">
        <v>-192819</v>
      </c>
      <c r="O120" s="87">
        <v>15974</v>
      </c>
      <c r="P120" s="86">
        <v>-229393</v>
      </c>
    </row>
    <row r="121" spans="1:16" s="10" customFormat="1" x14ac:dyDescent="0.2">
      <c r="A121" s="11"/>
      <c r="B121" s="82">
        <v>242</v>
      </c>
      <c r="C121" s="60" t="s">
        <v>141</v>
      </c>
      <c r="D121" s="82"/>
      <c r="E121" s="83">
        <v>9.8648325374666637E-3</v>
      </c>
      <c r="F121" s="86">
        <v>309019</v>
      </c>
      <c r="G121" s="86">
        <v>98847</v>
      </c>
      <c r="H121" s="61">
        <v>0</v>
      </c>
      <c r="I121" s="61">
        <v>0</v>
      </c>
      <c r="J121" s="61">
        <v>0</v>
      </c>
      <c r="K121" s="61">
        <v>0</v>
      </c>
      <c r="L121" s="61">
        <v>-852089</v>
      </c>
      <c r="M121" s="61">
        <v>0</v>
      </c>
      <c r="N121" s="61">
        <v>-1630017</v>
      </c>
      <c r="O121" s="87">
        <v>199145</v>
      </c>
      <c r="P121" s="86">
        <v>-1875095</v>
      </c>
    </row>
    <row r="122" spans="1:16" s="10" customFormat="1" x14ac:dyDescent="0.2">
      <c r="A122" s="11"/>
      <c r="B122" s="82">
        <v>245</v>
      </c>
      <c r="C122" s="60" t="s">
        <v>142</v>
      </c>
      <c r="D122" s="82"/>
      <c r="E122" s="83">
        <v>4.801074820062895E-4</v>
      </c>
      <c r="F122" s="86">
        <v>15040</v>
      </c>
      <c r="G122" s="86">
        <v>4811</v>
      </c>
      <c r="H122" s="61">
        <v>0</v>
      </c>
      <c r="I122" s="61">
        <v>0</v>
      </c>
      <c r="J122" s="61">
        <v>0</v>
      </c>
      <c r="K122" s="61">
        <v>0</v>
      </c>
      <c r="L122" s="61">
        <v>-41470</v>
      </c>
      <c r="M122" s="61">
        <v>0</v>
      </c>
      <c r="N122" s="61">
        <v>-79331</v>
      </c>
      <c r="O122" s="87">
        <v>17978</v>
      </c>
      <c r="P122" s="86">
        <v>-82972</v>
      </c>
    </row>
    <row r="123" spans="1:16" s="10" customFormat="1" x14ac:dyDescent="0.2">
      <c r="A123" s="11"/>
      <c r="B123" s="82">
        <v>246</v>
      </c>
      <c r="C123" s="60" t="s">
        <v>143</v>
      </c>
      <c r="D123" s="82"/>
      <c r="E123" s="83">
        <v>0</v>
      </c>
      <c r="F123" s="86">
        <v>0</v>
      </c>
      <c r="G123" s="86">
        <v>0</v>
      </c>
      <c r="H123" s="61">
        <v>0</v>
      </c>
      <c r="I123" s="61">
        <v>0</v>
      </c>
      <c r="J123" s="61">
        <v>0</v>
      </c>
      <c r="K123" s="61">
        <v>0</v>
      </c>
      <c r="L123" s="61">
        <v>0</v>
      </c>
      <c r="M123" s="61">
        <v>0</v>
      </c>
      <c r="N123" s="61">
        <v>0</v>
      </c>
      <c r="O123" s="87">
        <v>-139</v>
      </c>
      <c r="P123" s="86">
        <v>-139</v>
      </c>
    </row>
    <row r="124" spans="1:16" s="10" customFormat="1" x14ac:dyDescent="0.2">
      <c r="A124" s="11"/>
      <c r="B124" s="82">
        <v>247</v>
      </c>
      <c r="C124" s="60" t="s">
        <v>144</v>
      </c>
      <c r="D124" s="82"/>
      <c r="E124" s="83">
        <v>4.519138385474538E-2</v>
      </c>
      <c r="F124" s="86">
        <v>1415634</v>
      </c>
      <c r="G124" s="86">
        <v>452824</v>
      </c>
      <c r="H124" s="61">
        <v>0</v>
      </c>
      <c r="I124" s="61">
        <v>0</v>
      </c>
      <c r="J124" s="61">
        <v>0</v>
      </c>
      <c r="K124" s="61">
        <v>0</v>
      </c>
      <c r="L124" s="61">
        <v>-3903470</v>
      </c>
      <c r="M124" s="61">
        <v>0</v>
      </c>
      <c r="N124" s="61">
        <v>-7467205</v>
      </c>
      <c r="O124" s="87">
        <v>1352283</v>
      </c>
      <c r="P124" s="86">
        <v>-8149934</v>
      </c>
    </row>
    <row r="125" spans="1:16" s="10" customFormat="1" x14ac:dyDescent="0.2">
      <c r="A125" s="11"/>
      <c r="B125" s="82">
        <v>261</v>
      </c>
      <c r="C125" s="60" t="s">
        <v>145</v>
      </c>
      <c r="D125" s="82"/>
      <c r="E125" s="83">
        <v>2.4861849475116015E-3</v>
      </c>
      <c r="F125" s="86">
        <v>77881</v>
      </c>
      <c r="G125" s="86">
        <v>24912</v>
      </c>
      <c r="H125" s="61">
        <v>0</v>
      </c>
      <c r="I125" s="61">
        <v>0</v>
      </c>
      <c r="J125" s="61">
        <v>0</v>
      </c>
      <c r="K125" s="61">
        <v>0</v>
      </c>
      <c r="L125" s="61">
        <v>-214748</v>
      </c>
      <c r="M125" s="61">
        <v>0</v>
      </c>
      <c r="N125" s="61">
        <v>-410805</v>
      </c>
      <c r="O125" s="87">
        <v>40573</v>
      </c>
      <c r="P125" s="86">
        <v>-482187</v>
      </c>
    </row>
    <row r="126" spans="1:16" s="10" customFormat="1" x14ac:dyDescent="0.2">
      <c r="A126" s="11"/>
      <c r="B126" s="82">
        <v>262</v>
      </c>
      <c r="C126" s="60" t="s">
        <v>146</v>
      </c>
      <c r="D126" s="82"/>
      <c r="E126" s="83">
        <v>9.3440871540534931E-3</v>
      </c>
      <c r="F126" s="86">
        <v>292706</v>
      </c>
      <c r="G126" s="86">
        <v>93629</v>
      </c>
      <c r="H126" s="61">
        <v>0</v>
      </c>
      <c r="I126" s="61">
        <v>0</v>
      </c>
      <c r="J126" s="61">
        <v>0</v>
      </c>
      <c r="K126" s="61">
        <v>0</v>
      </c>
      <c r="L126" s="61">
        <v>-807109</v>
      </c>
      <c r="M126" s="61">
        <v>0</v>
      </c>
      <c r="N126" s="61">
        <v>-1543972</v>
      </c>
      <c r="O126" s="87">
        <v>14622</v>
      </c>
      <c r="P126" s="86">
        <v>-1950124</v>
      </c>
    </row>
    <row r="127" spans="1:16" s="10" customFormat="1" x14ac:dyDescent="0.2">
      <c r="A127" s="11"/>
      <c r="B127" s="82">
        <v>263</v>
      </c>
      <c r="C127" s="60" t="s">
        <v>147</v>
      </c>
      <c r="D127" s="82"/>
      <c r="E127" s="83">
        <v>1.8922631582177983E-4</v>
      </c>
      <c r="F127" s="86">
        <v>5928</v>
      </c>
      <c r="G127" s="86">
        <v>1896</v>
      </c>
      <c r="H127" s="61">
        <v>0</v>
      </c>
      <c r="I127" s="61">
        <v>0</v>
      </c>
      <c r="J127" s="61">
        <v>0</v>
      </c>
      <c r="K127" s="61">
        <v>0</v>
      </c>
      <c r="L127" s="61">
        <v>-16345</v>
      </c>
      <c r="M127" s="61">
        <v>0</v>
      </c>
      <c r="N127" s="61">
        <v>-31267</v>
      </c>
      <c r="O127" s="87">
        <v>-4726</v>
      </c>
      <c r="P127" s="86">
        <v>-44514</v>
      </c>
    </row>
    <row r="128" spans="1:16" s="10" customFormat="1" x14ac:dyDescent="0.2">
      <c r="A128" s="11"/>
      <c r="B128" s="82">
        <v>268</v>
      </c>
      <c r="C128" s="60" t="s">
        <v>148</v>
      </c>
      <c r="D128" s="82"/>
      <c r="E128" s="83">
        <v>3.4321772677232778E-3</v>
      </c>
      <c r="F128" s="86">
        <v>107514</v>
      </c>
      <c r="G128" s="86">
        <v>34391</v>
      </c>
      <c r="H128" s="61">
        <v>0</v>
      </c>
      <c r="I128" s="61">
        <v>0</v>
      </c>
      <c r="J128" s="61">
        <v>0</v>
      </c>
      <c r="K128" s="61">
        <v>0</v>
      </c>
      <c r="L128" s="61">
        <v>-296459</v>
      </c>
      <c r="M128" s="61">
        <v>0</v>
      </c>
      <c r="N128" s="61">
        <v>-567116</v>
      </c>
      <c r="O128" s="87">
        <v>17848</v>
      </c>
      <c r="P128" s="86">
        <v>-703822</v>
      </c>
    </row>
    <row r="129" spans="1:16" s="10" customFormat="1" x14ac:dyDescent="0.2">
      <c r="A129" s="11"/>
      <c r="B129" s="82">
        <v>270</v>
      </c>
      <c r="C129" s="60" t="s">
        <v>149</v>
      </c>
      <c r="D129" s="82"/>
      <c r="E129" s="83">
        <v>9.8239774584938755E-4</v>
      </c>
      <c r="F129" s="86">
        <v>30774</v>
      </c>
      <c r="G129" s="86">
        <v>9844</v>
      </c>
      <c r="H129" s="61">
        <v>0</v>
      </c>
      <c r="I129" s="61">
        <v>0</v>
      </c>
      <c r="J129" s="61">
        <v>0</v>
      </c>
      <c r="K129" s="61">
        <v>0</v>
      </c>
      <c r="L129" s="61">
        <v>-84856</v>
      </c>
      <c r="M129" s="61">
        <v>0</v>
      </c>
      <c r="N129" s="61">
        <v>-162327</v>
      </c>
      <c r="O129" s="87">
        <v>258255</v>
      </c>
      <c r="P129" s="86">
        <v>51690</v>
      </c>
    </row>
    <row r="130" spans="1:16" s="10" customFormat="1" x14ac:dyDescent="0.2">
      <c r="A130" s="11"/>
      <c r="B130" s="82">
        <v>275</v>
      </c>
      <c r="C130" s="60" t="s">
        <v>150</v>
      </c>
      <c r="D130" s="82"/>
      <c r="E130" s="83">
        <v>1.4797277404009247E-3</v>
      </c>
      <c r="F130" s="86">
        <v>46353</v>
      </c>
      <c r="G130" s="86">
        <v>14827</v>
      </c>
      <c r="H130" s="61">
        <v>0</v>
      </c>
      <c r="I130" s="61">
        <v>0</v>
      </c>
      <c r="J130" s="61">
        <v>0</v>
      </c>
      <c r="K130" s="61">
        <v>0</v>
      </c>
      <c r="L130" s="61">
        <v>-127814</v>
      </c>
      <c r="M130" s="61">
        <v>0</v>
      </c>
      <c r="N130" s="61">
        <v>-244503</v>
      </c>
      <c r="O130" s="87">
        <v>-18665</v>
      </c>
      <c r="P130" s="86">
        <v>-329802</v>
      </c>
    </row>
    <row r="131" spans="1:16" s="10" customFormat="1" x14ac:dyDescent="0.2">
      <c r="A131" s="11"/>
      <c r="B131" s="82">
        <v>276</v>
      </c>
      <c r="C131" s="60" t="s">
        <v>151</v>
      </c>
      <c r="D131" s="82"/>
      <c r="E131" s="83">
        <v>1.7465303801179775E-3</v>
      </c>
      <c r="F131" s="86">
        <v>54711</v>
      </c>
      <c r="G131" s="86">
        <v>17500</v>
      </c>
      <c r="H131" s="61">
        <v>0</v>
      </c>
      <c r="I131" s="61">
        <v>0</v>
      </c>
      <c r="J131" s="61">
        <v>0</v>
      </c>
      <c r="K131" s="61">
        <v>0</v>
      </c>
      <c r="L131" s="61">
        <v>-150859</v>
      </c>
      <c r="M131" s="61">
        <v>0</v>
      </c>
      <c r="N131" s="61">
        <v>-288588</v>
      </c>
      <c r="O131" s="87">
        <v>-135066</v>
      </c>
      <c r="P131" s="86">
        <v>-502302</v>
      </c>
    </row>
    <row r="132" spans="1:16" s="10" customFormat="1" x14ac:dyDescent="0.2">
      <c r="A132" s="11"/>
      <c r="B132" s="82">
        <v>277</v>
      </c>
      <c r="C132" s="60" t="s">
        <v>152</v>
      </c>
      <c r="D132" s="82"/>
      <c r="E132" s="83">
        <v>7.1111395376098141E-4</v>
      </c>
      <c r="F132" s="86">
        <v>22276</v>
      </c>
      <c r="G132" s="86">
        <v>7125</v>
      </c>
      <c r="H132" s="61">
        <v>0</v>
      </c>
      <c r="I132" s="61">
        <v>0</v>
      </c>
      <c r="J132" s="61">
        <v>0</v>
      </c>
      <c r="K132" s="61">
        <v>0</v>
      </c>
      <c r="L132" s="61">
        <v>-61423</v>
      </c>
      <c r="M132" s="61">
        <v>0</v>
      </c>
      <c r="N132" s="61">
        <v>-117501</v>
      </c>
      <c r="O132" s="87">
        <v>-6084</v>
      </c>
      <c r="P132" s="86">
        <v>-155607</v>
      </c>
    </row>
    <row r="133" spans="1:16" s="10" customFormat="1" x14ac:dyDescent="0.2">
      <c r="A133" s="11"/>
      <c r="B133" s="82">
        <v>278</v>
      </c>
      <c r="C133" s="60" t="s">
        <v>153</v>
      </c>
      <c r="D133" s="82"/>
      <c r="E133" s="83">
        <v>1.2938013630901248E-3</v>
      </c>
      <c r="F133" s="86">
        <v>40529</v>
      </c>
      <c r="G133" s="86">
        <v>12964</v>
      </c>
      <c r="H133" s="61">
        <v>0</v>
      </c>
      <c r="I133" s="61">
        <v>0</v>
      </c>
      <c r="J133" s="61">
        <v>0</v>
      </c>
      <c r="K133" s="61">
        <v>0</v>
      </c>
      <c r="L133" s="61">
        <v>-111754</v>
      </c>
      <c r="M133" s="61">
        <v>0</v>
      </c>
      <c r="N133" s="61">
        <v>-213781</v>
      </c>
      <c r="O133" s="87">
        <v>41088</v>
      </c>
      <c r="P133" s="86">
        <v>-230954</v>
      </c>
    </row>
    <row r="134" spans="1:16" s="10" customFormat="1" x14ac:dyDescent="0.2">
      <c r="A134" s="11"/>
      <c r="B134" s="82">
        <v>279</v>
      </c>
      <c r="C134" s="60" t="s">
        <v>154</v>
      </c>
      <c r="D134" s="82"/>
      <c r="E134" s="83">
        <v>1.3210936201798046E-3</v>
      </c>
      <c r="F134" s="86">
        <v>41384</v>
      </c>
      <c r="G134" s="86">
        <v>13238</v>
      </c>
      <c r="H134" s="61">
        <v>0</v>
      </c>
      <c r="I134" s="61">
        <v>0</v>
      </c>
      <c r="J134" s="61">
        <v>0</v>
      </c>
      <c r="K134" s="61">
        <v>0</v>
      </c>
      <c r="L134" s="61">
        <v>-114111</v>
      </c>
      <c r="M134" s="61">
        <v>0</v>
      </c>
      <c r="N134" s="61">
        <v>-218291</v>
      </c>
      <c r="O134" s="87">
        <v>-83963</v>
      </c>
      <c r="P134" s="86">
        <v>-361743</v>
      </c>
    </row>
    <row r="135" spans="1:16" s="10" customFormat="1" x14ac:dyDescent="0.2">
      <c r="A135" s="11"/>
      <c r="B135" s="82">
        <v>280</v>
      </c>
      <c r="C135" s="60" t="s">
        <v>155</v>
      </c>
      <c r="D135" s="82"/>
      <c r="E135" s="83">
        <v>1.563607353023953E-2</v>
      </c>
      <c r="F135" s="86">
        <v>489805</v>
      </c>
      <c r="G135" s="86">
        <v>156676</v>
      </c>
      <c r="H135" s="61">
        <v>0</v>
      </c>
      <c r="I135" s="61">
        <v>0</v>
      </c>
      <c r="J135" s="61">
        <v>0</v>
      </c>
      <c r="K135" s="61">
        <v>0</v>
      </c>
      <c r="L135" s="61">
        <v>-1350588</v>
      </c>
      <c r="M135" s="61">
        <v>0</v>
      </c>
      <c r="N135" s="61">
        <v>-2583629</v>
      </c>
      <c r="O135" s="87">
        <v>-506564</v>
      </c>
      <c r="P135" s="86">
        <v>-3794300</v>
      </c>
    </row>
    <row r="136" spans="1:16" s="10" customFormat="1" x14ac:dyDescent="0.2">
      <c r="A136" s="11"/>
      <c r="B136" s="82">
        <v>282</v>
      </c>
      <c r="C136" s="60" t="s">
        <v>156</v>
      </c>
      <c r="D136" s="82"/>
      <c r="E136" s="83">
        <v>2.2266817949906526E-3</v>
      </c>
      <c r="F136" s="86">
        <v>69751</v>
      </c>
      <c r="G136" s="86">
        <v>22312</v>
      </c>
      <c r="H136" s="61">
        <v>0</v>
      </c>
      <c r="I136" s="61">
        <v>0</v>
      </c>
      <c r="J136" s="61">
        <v>0</v>
      </c>
      <c r="K136" s="61">
        <v>0</v>
      </c>
      <c r="L136" s="61">
        <v>-192333</v>
      </c>
      <c r="M136" s="61">
        <v>0</v>
      </c>
      <c r="N136" s="61">
        <v>-367926</v>
      </c>
      <c r="O136" s="87">
        <v>66990</v>
      </c>
      <c r="P136" s="86">
        <v>-401206</v>
      </c>
    </row>
    <row r="137" spans="1:16" s="10" customFormat="1" x14ac:dyDescent="0.2">
      <c r="A137" s="11"/>
      <c r="B137" s="82">
        <v>283</v>
      </c>
      <c r="C137" s="60" t="s">
        <v>157</v>
      </c>
      <c r="D137" s="82"/>
      <c r="E137" s="83">
        <v>3.8577350502745134E-3</v>
      </c>
      <c r="F137" s="86">
        <v>120845</v>
      </c>
      <c r="G137" s="86">
        <v>38655</v>
      </c>
      <c r="H137" s="61">
        <v>0</v>
      </c>
      <c r="I137" s="61">
        <v>0</v>
      </c>
      <c r="J137" s="61">
        <v>0</v>
      </c>
      <c r="K137" s="61">
        <v>0</v>
      </c>
      <c r="L137" s="61">
        <v>-333217</v>
      </c>
      <c r="M137" s="61">
        <v>0</v>
      </c>
      <c r="N137" s="61">
        <v>-637433</v>
      </c>
      <c r="O137" s="87">
        <v>-302293</v>
      </c>
      <c r="P137" s="86">
        <v>-1113443</v>
      </c>
    </row>
    <row r="138" spans="1:16" s="10" customFormat="1" x14ac:dyDescent="0.2">
      <c r="A138" s="11"/>
      <c r="B138" s="82">
        <v>284</v>
      </c>
      <c r="C138" s="60" t="s">
        <v>158</v>
      </c>
      <c r="D138" s="82"/>
      <c r="E138" s="83">
        <v>5.7084294276712555E-4</v>
      </c>
      <c r="F138" s="86">
        <v>17882</v>
      </c>
      <c r="G138" s="86">
        <v>5720</v>
      </c>
      <c r="H138" s="61">
        <v>0</v>
      </c>
      <c r="I138" s="61">
        <v>0</v>
      </c>
      <c r="J138" s="61">
        <v>0</v>
      </c>
      <c r="K138" s="61">
        <v>0</v>
      </c>
      <c r="L138" s="61">
        <v>-49307</v>
      </c>
      <c r="M138" s="61">
        <v>0</v>
      </c>
      <c r="N138" s="61">
        <v>-94323</v>
      </c>
      <c r="O138" s="87">
        <v>-13061</v>
      </c>
      <c r="P138" s="86">
        <v>-133089</v>
      </c>
    </row>
    <row r="139" spans="1:16" s="10" customFormat="1" x14ac:dyDescent="0.2">
      <c r="A139" s="11"/>
      <c r="B139" s="82">
        <v>285</v>
      </c>
      <c r="C139" s="60" t="s">
        <v>159</v>
      </c>
      <c r="D139" s="82"/>
      <c r="E139" s="83">
        <v>2.1970983974728521E-3</v>
      </c>
      <c r="F139" s="86">
        <v>68825</v>
      </c>
      <c r="G139" s="86">
        <v>22015</v>
      </c>
      <c r="H139" s="61">
        <v>0</v>
      </c>
      <c r="I139" s="61">
        <v>0</v>
      </c>
      <c r="J139" s="61">
        <v>0</v>
      </c>
      <c r="K139" s="61">
        <v>0</v>
      </c>
      <c r="L139" s="61">
        <v>-189778</v>
      </c>
      <c r="M139" s="61">
        <v>0</v>
      </c>
      <c r="N139" s="61">
        <v>-363038</v>
      </c>
      <c r="O139" s="87">
        <v>64156</v>
      </c>
      <c r="P139" s="86">
        <v>-397820</v>
      </c>
    </row>
    <row r="140" spans="1:16" s="10" customFormat="1" x14ac:dyDescent="0.2">
      <c r="A140" s="11"/>
      <c r="B140" s="82">
        <v>286</v>
      </c>
      <c r="C140" s="60" t="s">
        <v>160</v>
      </c>
      <c r="D140" s="82"/>
      <c r="E140" s="83">
        <v>2.6870675645997467E-3</v>
      </c>
      <c r="F140" s="86">
        <v>84173</v>
      </c>
      <c r="G140" s="86">
        <v>26925</v>
      </c>
      <c r="H140" s="61">
        <v>0</v>
      </c>
      <c r="I140" s="61">
        <v>0</v>
      </c>
      <c r="J140" s="61">
        <v>0</v>
      </c>
      <c r="K140" s="61">
        <v>0</v>
      </c>
      <c r="L140" s="61">
        <v>-232099</v>
      </c>
      <c r="M140" s="61">
        <v>0</v>
      </c>
      <c r="N140" s="61">
        <v>-443998</v>
      </c>
      <c r="O140" s="87">
        <v>-67209</v>
      </c>
      <c r="P140" s="86">
        <v>-632208</v>
      </c>
    </row>
    <row r="141" spans="1:16" s="10" customFormat="1" x14ac:dyDescent="0.2">
      <c r="A141" s="11"/>
      <c r="B141" s="82">
        <v>287</v>
      </c>
      <c r="C141" s="60" t="s">
        <v>161</v>
      </c>
      <c r="D141" s="82"/>
      <c r="E141" s="83">
        <v>7.2161390882719174E-4</v>
      </c>
      <c r="F141" s="86">
        <v>22605</v>
      </c>
      <c r="G141" s="86">
        <v>7231</v>
      </c>
      <c r="H141" s="61">
        <v>0</v>
      </c>
      <c r="I141" s="61">
        <v>0</v>
      </c>
      <c r="J141" s="61">
        <v>0</v>
      </c>
      <c r="K141" s="61">
        <v>0</v>
      </c>
      <c r="L141" s="61">
        <v>-62330</v>
      </c>
      <c r="M141" s="61">
        <v>0</v>
      </c>
      <c r="N141" s="61">
        <v>-119236</v>
      </c>
      <c r="O141" s="87">
        <v>-24985</v>
      </c>
      <c r="P141" s="86">
        <v>-176715</v>
      </c>
    </row>
    <row r="142" spans="1:16" s="10" customFormat="1" x14ac:dyDescent="0.2">
      <c r="A142" s="11"/>
      <c r="B142" s="82">
        <v>288</v>
      </c>
      <c r="C142" s="60" t="s">
        <v>162</v>
      </c>
      <c r="D142" s="82"/>
      <c r="E142" s="83">
        <v>1.0922307407359377E-3</v>
      </c>
      <c r="F142" s="86">
        <v>34214</v>
      </c>
      <c r="G142" s="86">
        <v>10944</v>
      </c>
      <c r="H142" s="61">
        <v>0</v>
      </c>
      <c r="I142" s="61">
        <v>0</v>
      </c>
      <c r="J142" s="61">
        <v>0</v>
      </c>
      <c r="K142" s="61">
        <v>0</v>
      </c>
      <c r="L142" s="61">
        <v>-94343</v>
      </c>
      <c r="M142" s="61">
        <v>0</v>
      </c>
      <c r="N142" s="61">
        <v>-180475</v>
      </c>
      <c r="O142" s="87">
        <v>-57623</v>
      </c>
      <c r="P142" s="86">
        <v>-287283</v>
      </c>
    </row>
    <row r="143" spans="1:16" s="10" customFormat="1" x14ac:dyDescent="0.2">
      <c r="A143" s="11"/>
      <c r="B143" s="82">
        <v>290</v>
      </c>
      <c r="C143" s="60" t="s">
        <v>163</v>
      </c>
      <c r="D143" s="82"/>
      <c r="E143" s="83">
        <v>3.1304853007198281E-3</v>
      </c>
      <c r="F143" s="86">
        <v>98063</v>
      </c>
      <c r="G143" s="86">
        <v>31368</v>
      </c>
      <c r="H143" s="61">
        <v>0</v>
      </c>
      <c r="I143" s="61">
        <v>0</v>
      </c>
      <c r="J143" s="61">
        <v>0</v>
      </c>
      <c r="K143" s="61">
        <v>0</v>
      </c>
      <c r="L143" s="61">
        <v>-270400</v>
      </c>
      <c r="M143" s="61">
        <v>0</v>
      </c>
      <c r="N143" s="61">
        <v>-517266</v>
      </c>
      <c r="O143" s="87">
        <v>-29343</v>
      </c>
      <c r="P143" s="86">
        <v>-687578</v>
      </c>
    </row>
    <row r="144" spans="1:16" s="10" customFormat="1" x14ac:dyDescent="0.2">
      <c r="A144" s="11"/>
      <c r="B144" s="82">
        <v>291</v>
      </c>
      <c r="C144" s="60" t="s">
        <v>164</v>
      </c>
      <c r="D144" s="82"/>
      <c r="E144" s="83">
        <v>2.1487904807326137E-3</v>
      </c>
      <c r="F144" s="86">
        <v>67312</v>
      </c>
      <c r="G144" s="86">
        <v>21531</v>
      </c>
      <c r="H144" s="61">
        <v>0</v>
      </c>
      <c r="I144" s="61">
        <v>0</v>
      </c>
      <c r="J144" s="61">
        <v>0</v>
      </c>
      <c r="K144" s="61">
        <v>0</v>
      </c>
      <c r="L144" s="61">
        <v>-185605</v>
      </c>
      <c r="M144" s="61">
        <v>0</v>
      </c>
      <c r="N144" s="61">
        <v>-355056</v>
      </c>
      <c r="O144" s="87">
        <v>-5605</v>
      </c>
      <c r="P144" s="86">
        <v>-457423</v>
      </c>
    </row>
    <row r="145" spans="1:16" s="10" customFormat="1" x14ac:dyDescent="0.2">
      <c r="A145" s="11"/>
      <c r="B145" s="82">
        <v>292</v>
      </c>
      <c r="C145" s="60" t="s">
        <v>165</v>
      </c>
      <c r="D145" s="82"/>
      <c r="E145" s="83">
        <v>1.8007062357477482E-3</v>
      </c>
      <c r="F145" s="86">
        <v>56408</v>
      </c>
      <c r="G145" s="86">
        <v>18043</v>
      </c>
      <c r="H145" s="61">
        <v>0</v>
      </c>
      <c r="I145" s="61">
        <v>0</v>
      </c>
      <c r="J145" s="61">
        <v>0</v>
      </c>
      <c r="K145" s="61">
        <v>0</v>
      </c>
      <c r="L145" s="61">
        <v>-155539</v>
      </c>
      <c r="M145" s="61">
        <v>0</v>
      </c>
      <c r="N145" s="61">
        <v>-297540</v>
      </c>
      <c r="O145" s="87">
        <v>31482</v>
      </c>
      <c r="P145" s="86">
        <v>-347146</v>
      </c>
    </row>
    <row r="146" spans="1:16" s="10" customFormat="1" x14ac:dyDescent="0.2">
      <c r="A146" s="11"/>
      <c r="B146" s="82">
        <v>293</v>
      </c>
      <c r="C146" s="60" t="s">
        <v>166</v>
      </c>
      <c r="D146" s="82"/>
      <c r="E146" s="83">
        <v>2.5298409539469872E-3</v>
      </c>
      <c r="F146" s="86">
        <v>79248</v>
      </c>
      <c r="G146" s="86">
        <v>25349</v>
      </c>
      <c r="H146" s="61">
        <v>0</v>
      </c>
      <c r="I146" s="61">
        <v>0</v>
      </c>
      <c r="J146" s="61">
        <v>0</v>
      </c>
      <c r="K146" s="61">
        <v>0</v>
      </c>
      <c r="L146" s="61">
        <v>-218519</v>
      </c>
      <c r="M146" s="61">
        <v>0</v>
      </c>
      <c r="N146" s="61">
        <v>-418019</v>
      </c>
      <c r="O146" s="87">
        <v>-333344</v>
      </c>
      <c r="P146" s="86">
        <v>-865285</v>
      </c>
    </row>
    <row r="147" spans="1:16" s="10" customFormat="1" x14ac:dyDescent="0.2">
      <c r="A147" s="11"/>
      <c r="B147" s="82">
        <v>294</v>
      </c>
      <c r="C147" s="60" t="s">
        <v>167</v>
      </c>
      <c r="D147" s="82"/>
      <c r="E147" s="83">
        <v>1.7991669275802299E-3</v>
      </c>
      <c r="F147" s="86">
        <v>56359</v>
      </c>
      <c r="G147" s="86">
        <v>18028</v>
      </c>
      <c r="H147" s="61">
        <v>0</v>
      </c>
      <c r="I147" s="61">
        <v>0</v>
      </c>
      <c r="J147" s="61">
        <v>0</v>
      </c>
      <c r="K147" s="61">
        <v>0</v>
      </c>
      <c r="L147" s="61">
        <v>-155406</v>
      </c>
      <c r="M147" s="61">
        <v>0</v>
      </c>
      <c r="N147" s="61">
        <v>-297286</v>
      </c>
      <c r="O147" s="87">
        <v>64247</v>
      </c>
      <c r="P147" s="86">
        <v>-314058</v>
      </c>
    </row>
    <row r="148" spans="1:16" s="10" customFormat="1" x14ac:dyDescent="0.2">
      <c r="A148" s="11"/>
      <c r="B148" s="82">
        <v>295</v>
      </c>
      <c r="C148" s="60" t="s">
        <v>168</v>
      </c>
      <c r="D148" s="82"/>
      <c r="E148" s="83">
        <v>7.8304838579810743E-3</v>
      </c>
      <c r="F148" s="86">
        <v>245292</v>
      </c>
      <c r="G148" s="86">
        <v>78463</v>
      </c>
      <c r="H148" s="61">
        <v>0</v>
      </c>
      <c r="I148" s="61">
        <v>0</v>
      </c>
      <c r="J148" s="61">
        <v>0</v>
      </c>
      <c r="K148" s="61">
        <v>0</v>
      </c>
      <c r="L148" s="61">
        <v>-676369</v>
      </c>
      <c r="M148" s="61">
        <v>0</v>
      </c>
      <c r="N148" s="61">
        <v>-1293871</v>
      </c>
      <c r="O148" s="87">
        <v>-614112</v>
      </c>
      <c r="P148" s="86">
        <v>-2260597</v>
      </c>
    </row>
    <row r="149" spans="1:16" s="10" customFormat="1" x14ac:dyDescent="0.2">
      <c r="A149" s="11"/>
      <c r="B149" s="82">
        <v>296</v>
      </c>
      <c r="C149" s="60" t="s">
        <v>169</v>
      </c>
      <c r="D149" s="82"/>
      <c r="E149" s="83">
        <v>1.2899493625222966E-3</v>
      </c>
      <c r="F149" s="86">
        <v>40408</v>
      </c>
      <c r="G149" s="86">
        <v>12925</v>
      </c>
      <c r="H149" s="61">
        <v>0</v>
      </c>
      <c r="I149" s="61">
        <v>0</v>
      </c>
      <c r="J149" s="61">
        <v>0</v>
      </c>
      <c r="K149" s="61">
        <v>0</v>
      </c>
      <c r="L149" s="61">
        <v>-111421</v>
      </c>
      <c r="M149" s="61">
        <v>0</v>
      </c>
      <c r="N149" s="61">
        <v>-213145</v>
      </c>
      <c r="O149" s="87">
        <v>-8045</v>
      </c>
      <c r="P149" s="86">
        <v>-279278</v>
      </c>
    </row>
    <row r="150" spans="1:16" s="10" customFormat="1" x14ac:dyDescent="0.2">
      <c r="A150" s="11"/>
      <c r="B150" s="82">
        <v>297</v>
      </c>
      <c r="C150" s="60" t="s">
        <v>170</v>
      </c>
      <c r="D150" s="82"/>
      <c r="E150" s="83">
        <v>2.5454188852297925E-3</v>
      </c>
      <c r="F150" s="86">
        <v>79736</v>
      </c>
      <c r="G150" s="86">
        <v>25505</v>
      </c>
      <c r="H150" s="61">
        <v>0</v>
      </c>
      <c r="I150" s="61">
        <v>0</v>
      </c>
      <c r="J150" s="61">
        <v>0</v>
      </c>
      <c r="K150" s="61">
        <v>0</v>
      </c>
      <c r="L150" s="61">
        <v>-219864</v>
      </c>
      <c r="M150" s="61">
        <v>0</v>
      </c>
      <c r="N150" s="61">
        <v>-420593</v>
      </c>
      <c r="O150" s="87">
        <v>45403</v>
      </c>
      <c r="P150" s="86">
        <v>-489813</v>
      </c>
    </row>
    <row r="151" spans="1:16" s="10" customFormat="1" x14ac:dyDescent="0.2">
      <c r="A151" s="11"/>
      <c r="B151" s="82">
        <v>298</v>
      </c>
      <c r="C151" s="60" t="s">
        <v>171</v>
      </c>
      <c r="D151" s="82"/>
      <c r="E151" s="83">
        <v>2.5568795609024397E-3</v>
      </c>
      <c r="F151" s="86">
        <v>80095</v>
      </c>
      <c r="G151" s="86">
        <v>25620</v>
      </c>
      <c r="H151" s="61">
        <v>0</v>
      </c>
      <c r="I151" s="61">
        <v>0</v>
      </c>
      <c r="J151" s="61">
        <v>0</v>
      </c>
      <c r="K151" s="61">
        <v>0</v>
      </c>
      <c r="L151" s="61">
        <v>-220854</v>
      </c>
      <c r="M151" s="61">
        <v>0</v>
      </c>
      <c r="N151" s="61">
        <v>-422486</v>
      </c>
      <c r="O151" s="87">
        <v>-24718</v>
      </c>
      <c r="P151" s="86">
        <v>-562343</v>
      </c>
    </row>
    <row r="152" spans="1:16" s="10" customFormat="1" x14ac:dyDescent="0.2">
      <c r="A152" s="11"/>
      <c r="B152" s="82">
        <v>299</v>
      </c>
      <c r="C152" s="60" t="s">
        <v>172</v>
      </c>
      <c r="D152" s="82"/>
      <c r="E152" s="83">
        <v>1.5811795048718709E-3</v>
      </c>
      <c r="F152" s="86">
        <v>49531</v>
      </c>
      <c r="G152" s="86">
        <v>15844</v>
      </c>
      <c r="H152" s="61">
        <v>0</v>
      </c>
      <c r="I152" s="61">
        <v>0</v>
      </c>
      <c r="J152" s="61">
        <v>0</v>
      </c>
      <c r="K152" s="61">
        <v>0</v>
      </c>
      <c r="L152" s="61">
        <v>-136577</v>
      </c>
      <c r="M152" s="61">
        <v>0</v>
      </c>
      <c r="N152" s="61">
        <v>-261266</v>
      </c>
      <c r="O152" s="87">
        <v>29032</v>
      </c>
      <c r="P152" s="86">
        <v>-303436</v>
      </c>
    </row>
    <row r="153" spans="1:16" s="10" customFormat="1" x14ac:dyDescent="0.2">
      <c r="A153" s="11"/>
      <c r="B153" s="82">
        <v>301</v>
      </c>
      <c r="C153" s="60" t="s">
        <v>173</v>
      </c>
      <c r="D153" s="82"/>
      <c r="E153" s="83">
        <v>4.9746427991671635E-3</v>
      </c>
      <c r="F153" s="86">
        <v>155832</v>
      </c>
      <c r="G153" s="86">
        <v>49847</v>
      </c>
      <c r="H153" s="61">
        <v>0</v>
      </c>
      <c r="I153" s="61">
        <v>0</v>
      </c>
      <c r="J153" s="61">
        <v>0</v>
      </c>
      <c r="K153" s="61">
        <v>0</v>
      </c>
      <c r="L153" s="61">
        <v>-429692</v>
      </c>
      <c r="M153" s="61">
        <v>0</v>
      </c>
      <c r="N153" s="61">
        <v>-821986</v>
      </c>
      <c r="O153" s="87">
        <v>-6786</v>
      </c>
      <c r="P153" s="86">
        <v>-1052785</v>
      </c>
    </row>
    <row r="154" spans="1:16" s="10" customFormat="1" x14ac:dyDescent="0.2">
      <c r="A154" s="11"/>
      <c r="B154" s="82">
        <v>305</v>
      </c>
      <c r="C154" s="60" t="s">
        <v>174</v>
      </c>
      <c r="D154" s="82"/>
      <c r="E154" s="83">
        <v>0</v>
      </c>
      <c r="F154" s="86">
        <v>0</v>
      </c>
      <c r="G154" s="86">
        <v>0</v>
      </c>
      <c r="H154" s="61">
        <v>0</v>
      </c>
      <c r="I154" s="61">
        <v>0</v>
      </c>
      <c r="J154" s="61">
        <v>0</v>
      </c>
      <c r="K154" s="61">
        <v>0</v>
      </c>
      <c r="L154" s="61">
        <v>0</v>
      </c>
      <c r="M154" s="61">
        <v>0</v>
      </c>
      <c r="N154" s="61">
        <v>0</v>
      </c>
      <c r="O154" s="87">
        <v>0</v>
      </c>
      <c r="P154" s="86">
        <v>0</v>
      </c>
    </row>
    <row r="155" spans="1:16" s="10" customFormat="1" x14ac:dyDescent="0.2">
      <c r="A155" s="11"/>
      <c r="B155" s="82">
        <v>310</v>
      </c>
      <c r="C155" s="60" t="s">
        <v>175</v>
      </c>
      <c r="D155" s="82"/>
      <c r="E155" s="83">
        <v>1.6278469849597035E-3</v>
      </c>
      <c r="F155" s="86">
        <v>50993</v>
      </c>
      <c r="G155" s="86">
        <v>16311</v>
      </c>
      <c r="H155" s="61">
        <v>0</v>
      </c>
      <c r="I155" s="61">
        <v>0</v>
      </c>
      <c r="J155" s="61">
        <v>0</v>
      </c>
      <c r="K155" s="61">
        <v>0</v>
      </c>
      <c r="L155" s="61">
        <v>-140608</v>
      </c>
      <c r="M155" s="61">
        <v>0</v>
      </c>
      <c r="N155" s="61">
        <v>-268978</v>
      </c>
      <c r="O155" s="87">
        <v>112791</v>
      </c>
      <c r="P155" s="86">
        <v>-229491</v>
      </c>
    </row>
    <row r="156" spans="1:16" s="10" customFormat="1" x14ac:dyDescent="0.2">
      <c r="A156" s="11"/>
      <c r="B156" s="82">
        <v>311</v>
      </c>
      <c r="C156" s="60" t="s">
        <v>176</v>
      </c>
      <c r="D156" s="82"/>
      <c r="E156" s="83">
        <v>0</v>
      </c>
      <c r="F156" s="86">
        <v>0</v>
      </c>
      <c r="G156" s="86">
        <v>0</v>
      </c>
      <c r="H156" s="61">
        <v>0</v>
      </c>
      <c r="I156" s="61">
        <v>0</v>
      </c>
      <c r="J156" s="61">
        <v>0</v>
      </c>
      <c r="K156" s="61">
        <v>0</v>
      </c>
      <c r="L156" s="61">
        <v>0</v>
      </c>
      <c r="M156" s="61">
        <v>0</v>
      </c>
      <c r="N156" s="61">
        <v>0</v>
      </c>
      <c r="O156" s="87">
        <v>0</v>
      </c>
      <c r="P156" s="86">
        <v>0</v>
      </c>
    </row>
    <row r="157" spans="1:16" s="10" customFormat="1" x14ac:dyDescent="0.2">
      <c r="A157" s="11"/>
      <c r="B157" s="82">
        <v>319</v>
      </c>
      <c r="C157" s="60" t="s">
        <v>177</v>
      </c>
      <c r="D157" s="82"/>
      <c r="E157" s="83">
        <v>0</v>
      </c>
      <c r="F157" s="86">
        <v>0</v>
      </c>
      <c r="G157" s="86">
        <v>0</v>
      </c>
      <c r="H157" s="61">
        <v>0</v>
      </c>
      <c r="I157" s="61">
        <v>0</v>
      </c>
      <c r="J157" s="61">
        <v>0</v>
      </c>
      <c r="K157" s="61">
        <v>0</v>
      </c>
      <c r="L157" s="61">
        <v>0</v>
      </c>
      <c r="M157" s="61">
        <v>0</v>
      </c>
      <c r="N157" s="61">
        <v>0</v>
      </c>
      <c r="O157" s="87">
        <v>0</v>
      </c>
      <c r="P157" s="86">
        <v>0</v>
      </c>
    </row>
    <row r="158" spans="1:16" s="10" customFormat="1" x14ac:dyDescent="0.2">
      <c r="A158" s="11"/>
      <c r="B158" s="82">
        <v>320</v>
      </c>
      <c r="C158" s="60" t="s">
        <v>178</v>
      </c>
      <c r="D158" s="82"/>
      <c r="E158" s="83">
        <v>8.6524288287253702E-4</v>
      </c>
      <c r="F158" s="86">
        <v>27104</v>
      </c>
      <c r="G158" s="86">
        <v>8670</v>
      </c>
      <c r="H158" s="61">
        <v>0</v>
      </c>
      <c r="I158" s="61">
        <v>0</v>
      </c>
      <c r="J158" s="61">
        <v>0</v>
      </c>
      <c r="K158" s="61">
        <v>0</v>
      </c>
      <c r="L158" s="61">
        <v>-74737</v>
      </c>
      <c r="M158" s="61">
        <v>0</v>
      </c>
      <c r="N158" s="61">
        <v>-142969</v>
      </c>
      <c r="O158" s="87">
        <v>31320</v>
      </c>
      <c r="P158" s="86">
        <v>-150612</v>
      </c>
    </row>
    <row r="159" spans="1:16" s="10" customFormat="1" x14ac:dyDescent="0.2">
      <c r="A159" s="11"/>
      <c r="B159" s="82">
        <v>325</v>
      </c>
      <c r="C159" s="60" t="s">
        <v>179</v>
      </c>
      <c r="D159" s="82"/>
      <c r="E159" s="83">
        <v>0</v>
      </c>
      <c r="F159" s="86">
        <v>0</v>
      </c>
      <c r="G159" s="86">
        <v>0</v>
      </c>
      <c r="H159" s="61">
        <v>0</v>
      </c>
      <c r="I159" s="61">
        <v>0</v>
      </c>
      <c r="J159" s="61">
        <v>0</v>
      </c>
      <c r="K159" s="61">
        <v>0</v>
      </c>
      <c r="L159" s="61">
        <v>0</v>
      </c>
      <c r="M159" s="61">
        <v>0</v>
      </c>
      <c r="N159" s="61">
        <v>0</v>
      </c>
      <c r="O159" s="87">
        <v>0</v>
      </c>
      <c r="P159" s="86">
        <v>0</v>
      </c>
    </row>
    <row r="160" spans="1:16" s="10" customFormat="1" x14ac:dyDescent="0.2">
      <c r="A160" s="11"/>
      <c r="B160" s="82">
        <v>326</v>
      </c>
      <c r="C160" s="60" t="s">
        <v>180</v>
      </c>
      <c r="D160" s="82"/>
      <c r="E160" s="83">
        <v>0</v>
      </c>
      <c r="F160" s="86">
        <v>0</v>
      </c>
      <c r="G160" s="86">
        <v>0</v>
      </c>
      <c r="H160" s="61">
        <v>0</v>
      </c>
      <c r="I160" s="61">
        <v>0</v>
      </c>
      <c r="J160" s="61">
        <v>0</v>
      </c>
      <c r="K160" s="61">
        <v>0</v>
      </c>
      <c r="L160" s="61">
        <v>0</v>
      </c>
      <c r="M160" s="61">
        <v>0</v>
      </c>
      <c r="N160" s="61">
        <v>0</v>
      </c>
      <c r="O160" s="87">
        <v>0</v>
      </c>
      <c r="P160" s="86">
        <v>0</v>
      </c>
    </row>
    <row r="161" spans="1:16" s="10" customFormat="1" x14ac:dyDescent="0.2">
      <c r="A161" s="11"/>
      <c r="B161" s="82">
        <v>330</v>
      </c>
      <c r="C161" s="60" t="s">
        <v>181</v>
      </c>
      <c r="D161" s="82"/>
      <c r="E161" s="83">
        <v>1.2736386641850565E-5</v>
      </c>
      <c r="F161" s="86">
        <v>399</v>
      </c>
      <c r="G161" s="86">
        <v>128</v>
      </c>
      <c r="H161" s="61">
        <v>0</v>
      </c>
      <c r="I161" s="61">
        <v>0</v>
      </c>
      <c r="J161" s="61">
        <v>0</v>
      </c>
      <c r="K161" s="61">
        <v>0</v>
      </c>
      <c r="L161" s="61">
        <v>-1100</v>
      </c>
      <c r="M161" s="61">
        <v>0</v>
      </c>
      <c r="N161" s="61">
        <v>-2104</v>
      </c>
      <c r="O161" s="87">
        <v>-67</v>
      </c>
      <c r="P161" s="86">
        <v>-2744</v>
      </c>
    </row>
    <row r="162" spans="1:16" s="10" customFormat="1" x14ac:dyDescent="0.2">
      <c r="A162" s="11"/>
      <c r="B162" s="82">
        <v>350</v>
      </c>
      <c r="C162" s="60" t="s">
        <v>182</v>
      </c>
      <c r="D162" s="82"/>
      <c r="E162" s="83">
        <v>4.3426063470566385E-4</v>
      </c>
      <c r="F162" s="86">
        <v>13603</v>
      </c>
      <c r="G162" s="86">
        <v>4351</v>
      </c>
      <c r="H162" s="61">
        <v>0</v>
      </c>
      <c r="I162" s="61">
        <v>0</v>
      </c>
      <c r="J162" s="61">
        <v>0</v>
      </c>
      <c r="K162" s="61">
        <v>0</v>
      </c>
      <c r="L162" s="61">
        <v>-37510</v>
      </c>
      <c r="M162" s="61">
        <v>0</v>
      </c>
      <c r="N162" s="61">
        <v>-71755</v>
      </c>
      <c r="O162" s="87">
        <v>32109</v>
      </c>
      <c r="P162" s="86">
        <v>-59202</v>
      </c>
    </row>
    <row r="163" spans="1:16" s="10" customFormat="1" x14ac:dyDescent="0.2">
      <c r="A163" s="11"/>
      <c r="B163" s="82">
        <v>360</v>
      </c>
      <c r="C163" s="60" t="s">
        <v>183</v>
      </c>
      <c r="D163" s="82"/>
      <c r="E163" s="83">
        <v>2.3859773949735818E-4</v>
      </c>
      <c r="F163" s="86">
        <v>7474</v>
      </c>
      <c r="G163" s="86">
        <v>2391</v>
      </c>
      <c r="H163" s="61">
        <v>0</v>
      </c>
      <c r="I163" s="61">
        <v>0</v>
      </c>
      <c r="J163" s="61">
        <v>0</v>
      </c>
      <c r="K163" s="61">
        <v>0</v>
      </c>
      <c r="L163" s="61">
        <v>-20609</v>
      </c>
      <c r="M163" s="61">
        <v>0</v>
      </c>
      <c r="N163" s="61">
        <v>-39425</v>
      </c>
      <c r="O163" s="87">
        <v>4882</v>
      </c>
      <c r="P163" s="86">
        <v>-45287</v>
      </c>
    </row>
    <row r="164" spans="1:16" s="10" customFormat="1" x14ac:dyDescent="0.2">
      <c r="A164" s="11"/>
      <c r="B164" s="82">
        <v>400</v>
      </c>
      <c r="C164" s="60" t="s">
        <v>184</v>
      </c>
      <c r="D164" s="82"/>
      <c r="E164" s="83">
        <v>7.7802619603260272E-6</v>
      </c>
      <c r="F164" s="86">
        <v>244</v>
      </c>
      <c r="G164" s="86">
        <v>78</v>
      </c>
      <c r="H164" s="61">
        <v>0</v>
      </c>
      <c r="I164" s="61">
        <v>0</v>
      </c>
      <c r="J164" s="61">
        <v>0</v>
      </c>
      <c r="K164" s="61">
        <v>0</v>
      </c>
      <c r="L164" s="61">
        <v>-672</v>
      </c>
      <c r="M164" s="61">
        <v>0</v>
      </c>
      <c r="N164" s="61">
        <v>-1286</v>
      </c>
      <c r="O164" s="87">
        <v>3077</v>
      </c>
      <c r="P164" s="86">
        <v>1441</v>
      </c>
    </row>
    <row r="165" spans="1:16" s="10" customFormat="1" x14ac:dyDescent="0.2">
      <c r="A165" s="11"/>
      <c r="B165" s="82">
        <v>402</v>
      </c>
      <c r="C165" s="60" t="s">
        <v>185</v>
      </c>
      <c r="D165" s="82"/>
      <c r="E165" s="83">
        <v>1.7321833980159826E-3</v>
      </c>
      <c r="F165" s="86">
        <v>54261</v>
      </c>
      <c r="G165" s="86">
        <v>17357</v>
      </c>
      <c r="H165" s="61">
        <v>0</v>
      </c>
      <c r="I165" s="61">
        <v>0</v>
      </c>
      <c r="J165" s="61">
        <v>0</v>
      </c>
      <c r="K165" s="61">
        <v>0</v>
      </c>
      <c r="L165" s="61">
        <v>-149620</v>
      </c>
      <c r="M165" s="61">
        <v>0</v>
      </c>
      <c r="N165" s="61">
        <v>-286218</v>
      </c>
      <c r="O165" s="87">
        <v>-8265</v>
      </c>
      <c r="P165" s="86">
        <v>-372485</v>
      </c>
    </row>
    <row r="166" spans="1:16" s="10" customFormat="1" x14ac:dyDescent="0.2">
      <c r="A166" s="11"/>
      <c r="B166" s="82">
        <v>403</v>
      </c>
      <c r="C166" s="60" t="s">
        <v>186</v>
      </c>
      <c r="D166" s="82"/>
      <c r="E166" s="83">
        <v>5.1702932605453599E-3</v>
      </c>
      <c r="F166" s="86">
        <v>161961</v>
      </c>
      <c r="G166" s="86">
        <v>51807</v>
      </c>
      <c r="H166" s="61">
        <v>0</v>
      </c>
      <c r="I166" s="61">
        <v>0</v>
      </c>
      <c r="J166" s="61">
        <v>0</v>
      </c>
      <c r="K166" s="61">
        <v>0</v>
      </c>
      <c r="L166" s="61">
        <v>-446591</v>
      </c>
      <c r="M166" s="61">
        <v>0</v>
      </c>
      <c r="N166" s="61">
        <v>-854314</v>
      </c>
      <c r="O166" s="87">
        <v>5929</v>
      </c>
      <c r="P166" s="86">
        <v>-1081208</v>
      </c>
    </row>
    <row r="167" spans="1:16" s="10" customFormat="1" x14ac:dyDescent="0.2">
      <c r="A167" s="11"/>
      <c r="B167" s="82">
        <v>405</v>
      </c>
      <c r="C167" s="60" t="s">
        <v>187</v>
      </c>
      <c r="D167" s="82"/>
      <c r="E167" s="83">
        <v>5.0081809835816954E-5</v>
      </c>
      <c r="F167" s="86">
        <v>1569</v>
      </c>
      <c r="G167" s="86">
        <v>502</v>
      </c>
      <c r="H167" s="61">
        <v>0</v>
      </c>
      <c r="I167" s="61">
        <v>0</v>
      </c>
      <c r="J167" s="61">
        <v>0</v>
      </c>
      <c r="K167" s="61">
        <v>0</v>
      </c>
      <c r="L167" s="61">
        <v>-4326</v>
      </c>
      <c r="M167" s="61">
        <v>0</v>
      </c>
      <c r="N167" s="61">
        <v>-8275</v>
      </c>
      <c r="O167" s="87">
        <v>4816</v>
      </c>
      <c r="P167" s="86">
        <v>-5714</v>
      </c>
    </row>
    <row r="168" spans="1:16" s="10" customFormat="1" x14ac:dyDescent="0.2">
      <c r="A168" s="11"/>
      <c r="B168" s="82">
        <v>407</v>
      </c>
      <c r="C168" s="60" t="s">
        <v>188</v>
      </c>
      <c r="D168" s="82"/>
      <c r="E168" s="83">
        <v>0</v>
      </c>
      <c r="F168" s="86">
        <v>0</v>
      </c>
      <c r="G168" s="86">
        <v>0</v>
      </c>
      <c r="H168" s="61">
        <v>0</v>
      </c>
      <c r="I168" s="61">
        <v>0</v>
      </c>
      <c r="J168" s="61">
        <v>0</v>
      </c>
      <c r="K168" s="61">
        <v>0</v>
      </c>
      <c r="L168" s="61">
        <v>0</v>
      </c>
      <c r="M168" s="61">
        <v>0</v>
      </c>
      <c r="N168" s="61">
        <v>0</v>
      </c>
      <c r="O168" s="87">
        <v>-12818</v>
      </c>
      <c r="P168" s="86">
        <v>-12818</v>
      </c>
    </row>
    <row r="169" spans="1:16" s="10" customFormat="1" x14ac:dyDescent="0.2">
      <c r="A169" s="11"/>
      <c r="B169" s="82">
        <v>408</v>
      </c>
      <c r="C169" s="60" t="s">
        <v>189</v>
      </c>
      <c r="D169" s="82"/>
      <c r="E169" s="83">
        <v>0</v>
      </c>
      <c r="F169" s="86">
        <v>0</v>
      </c>
      <c r="G169" s="86">
        <v>0</v>
      </c>
      <c r="H169" s="61">
        <v>0</v>
      </c>
      <c r="I169" s="61">
        <v>0</v>
      </c>
      <c r="J169" s="61">
        <v>0</v>
      </c>
      <c r="K169" s="61">
        <v>0</v>
      </c>
      <c r="L169" s="61">
        <v>0</v>
      </c>
      <c r="M169" s="61">
        <v>0</v>
      </c>
      <c r="N169" s="61">
        <v>0</v>
      </c>
      <c r="O169" s="87">
        <v>0</v>
      </c>
      <c r="P169" s="86">
        <v>0</v>
      </c>
    </row>
    <row r="170" spans="1:16" s="10" customFormat="1" x14ac:dyDescent="0.2">
      <c r="A170" s="11"/>
      <c r="B170" s="82">
        <v>409</v>
      </c>
      <c r="C170" s="60" t="s">
        <v>190</v>
      </c>
      <c r="D170" s="82"/>
      <c r="E170" s="83">
        <v>2.0724525663162164E-3</v>
      </c>
      <c r="F170" s="86">
        <v>64920</v>
      </c>
      <c r="G170" s="86">
        <v>20766</v>
      </c>
      <c r="H170" s="61">
        <v>0</v>
      </c>
      <c r="I170" s="61">
        <v>0</v>
      </c>
      <c r="J170" s="61">
        <v>0</v>
      </c>
      <c r="K170" s="61">
        <v>0</v>
      </c>
      <c r="L170" s="61">
        <v>-179011</v>
      </c>
      <c r="M170" s="61">
        <v>0</v>
      </c>
      <c r="N170" s="61">
        <v>-342442</v>
      </c>
      <c r="O170" s="87">
        <v>-66661</v>
      </c>
      <c r="P170" s="86">
        <v>-502428</v>
      </c>
    </row>
    <row r="171" spans="1:16" s="10" customFormat="1" x14ac:dyDescent="0.2">
      <c r="A171" s="11"/>
      <c r="B171" s="82">
        <v>411</v>
      </c>
      <c r="C171" s="60" t="s">
        <v>191</v>
      </c>
      <c r="D171" s="82"/>
      <c r="E171" s="83">
        <v>2.8714123587206572E-3</v>
      </c>
      <c r="F171" s="86">
        <v>89948</v>
      </c>
      <c r="G171" s="86">
        <v>28772</v>
      </c>
      <c r="H171" s="61">
        <v>0</v>
      </c>
      <c r="I171" s="61">
        <v>0</v>
      </c>
      <c r="J171" s="61">
        <v>0</v>
      </c>
      <c r="K171" s="61">
        <v>0</v>
      </c>
      <c r="L171" s="61">
        <v>-248022</v>
      </c>
      <c r="M171" s="61">
        <v>0</v>
      </c>
      <c r="N171" s="61">
        <v>-474458</v>
      </c>
      <c r="O171" s="87">
        <v>-756</v>
      </c>
      <c r="P171" s="86">
        <v>-604516</v>
      </c>
    </row>
    <row r="172" spans="1:16" s="10" customFormat="1" x14ac:dyDescent="0.2">
      <c r="A172" s="11"/>
      <c r="B172" s="82">
        <v>413</v>
      </c>
      <c r="C172" s="60" t="s">
        <v>192</v>
      </c>
      <c r="D172" s="82"/>
      <c r="E172" s="83">
        <v>9.1641472514792659E-5</v>
      </c>
      <c r="F172" s="86">
        <v>2871</v>
      </c>
      <c r="G172" s="86">
        <v>918</v>
      </c>
      <c r="H172" s="61">
        <v>0</v>
      </c>
      <c r="I172" s="61">
        <v>0</v>
      </c>
      <c r="J172" s="61">
        <v>0</v>
      </c>
      <c r="K172" s="61">
        <v>0</v>
      </c>
      <c r="L172" s="61">
        <v>-7916</v>
      </c>
      <c r="M172" s="61">
        <v>0</v>
      </c>
      <c r="N172" s="61">
        <v>-15142</v>
      </c>
      <c r="O172" s="87">
        <v>1220</v>
      </c>
      <c r="P172" s="86">
        <v>-18049</v>
      </c>
    </row>
    <row r="173" spans="1:16" s="10" customFormat="1" x14ac:dyDescent="0.2">
      <c r="A173" s="11"/>
      <c r="B173" s="82">
        <v>417</v>
      </c>
      <c r="C173" s="60" t="s">
        <v>193</v>
      </c>
      <c r="D173" s="82"/>
      <c r="E173" s="83">
        <v>3.4653084514322348E-5</v>
      </c>
      <c r="F173" s="86">
        <v>1086</v>
      </c>
      <c r="G173" s="86">
        <v>347</v>
      </c>
      <c r="H173" s="61">
        <v>0</v>
      </c>
      <c r="I173" s="61">
        <v>0</v>
      </c>
      <c r="J173" s="61">
        <v>0</v>
      </c>
      <c r="K173" s="61">
        <v>0</v>
      </c>
      <c r="L173" s="61">
        <v>-2993</v>
      </c>
      <c r="M173" s="61">
        <v>0</v>
      </c>
      <c r="N173" s="61">
        <v>-5726</v>
      </c>
      <c r="O173" s="87">
        <v>-3084</v>
      </c>
      <c r="P173" s="86">
        <v>-10370</v>
      </c>
    </row>
    <row r="174" spans="1:16" s="10" customFormat="1" x14ac:dyDescent="0.2">
      <c r="A174" s="11"/>
      <c r="B174" s="82">
        <v>423</v>
      </c>
      <c r="C174" s="60" t="s">
        <v>194</v>
      </c>
      <c r="D174" s="82"/>
      <c r="E174" s="83">
        <v>5.0609170016848207E-4</v>
      </c>
      <c r="F174" s="86">
        <v>15853</v>
      </c>
      <c r="G174" s="86">
        <v>5071</v>
      </c>
      <c r="H174" s="61">
        <v>0</v>
      </c>
      <c r="I174" s="61">
        <v>0</v>
      </c>
      <c r="J174" s="61">
        <v>0</v>
      </c>
      <c r="K174" s="61">
        <v>0</v>
      </c>
      <c r="L174" s="61">
        <v>-43714</v>
      </c>
      <c r="M174" s="61">
        <v>0</v>
      </c>
      <c r="N174" s="61">
        <v>-83624</v>
      </c>
      <c r="O174" s="87">
        <v>29303</v>
      </c>
      <c r="P174" s="86">
        <v>-77111</v>
      </c>
    </row>
    <row r="175" spans="1:16" s="10" customFormat="1" x14ac:dyDescent="0.2">
      <c r="A175" s="11"/>
      <c r="B175" s="82">
        <v>425</v>
      </c>
      <c r="C175" s="60" t="s">
        <v>195</v>
      </c>
      <c r="D175" s="82"/>
      <c r="E175" s="83">
        <v>1.4516239686661182E-3</v>
      </c>
      <c r="F175" s="86">
        <v>45473</v>
      </c>
      <c r="G175" s="86">
        <v>14545</v>
      </c>
      <c r="H175" s="61">
        <v>0</v>
      </c>
      <c r="I175" s="61">
        <v>0</v>
      </c>
      <c r="J175" s="61">
        <v>0</v>
      </c>
      <c r="K175" s="61">
        <v>0</v>
      </c>
      <c r="L175" s="61">
        <v>-125386</v>
      </c>
      <c r="M175" s="61">
        <v>0</v>
      </c>
      <c r="N175" s="61">
        <v>-239859</v>
      </c>
      <c r="O175" s="87">
        <v>72872</v>
      </c>
      <c r="P175" s="86">
        <v>-232355</v>
      </c>
    </row>
    <row r="176" spans="1:16" s="10" customFormat="1" x14ac:dyDescent="0.2">
      <c r="A176" s="11"/>
      <c r="B176" s="82">
        <v>440</v>
      </c>
      <c r="C176" s="60" t="s">
        <v>196</v>
      </c>
      <c r="D176" s="82"/>
      <c r="E176" s="83">
        <v>9.0372973167052745E-3</v>
      </c>
      <c r="F176" s="86">
        <v>283096</v>
      </c>
      <c r="G176" s="86">
        <v>90555</v>
      </c>
      <c r="H176" s="61">
        <v>0</v>
      </c>
      <c r="I176" s="61">
        <v>0</v>
      </c>
      <c r="J176" s="61">
        <v>0</v>
      </c>
      <c r="K176" s="61">
        <v>0</v>
      </c>
      <c r="L176" s="61">
        <v>-780609</v>
      </c>
      <c r="M176" s="61">
        <v>0</v>
      </c>
      <c r="N176" s="61">
        <v>-1493279</v>
      </c>
      <c r="O176" s="87">
        <v>-48293</v>
      </c>
      <c r="P176" s="86">
        <v>-1948530</v>
      </c>
    </row>
    <row r="177" spans="1:16" s="10" customFormat="1" x14ac:dyDescent="0.2">
      <c r="A177" s="11"/>
      <c r="B177" s="82">
        <v>450</v>
      </c>
      <c r="C177" s="60" t="s">
        <v>197</v>
      </c>
      <c r="D177" s="82"/>
      <c r="E177" s="83">
        <v>0</v>
      </c>
      <c r="F177" s="86">
        <v>0</v>
      </c>
      <c r="G177" s="86">
        <v>0</v>
      </c>
      <c r="H177" s="61">
        <v>0</v>
      </c>
      <c r="I177" s="61">
        <v>0</v>
      </c>
      <c r="J177" s="61">
        <v>0</v>
      </c>
      <c r="K177" s="61">
        <v>0</v>
      </c>
      <c r="L177" s="61">
        <v>0</v>
      </c>
      <c r="M177" s="61">
        <v>0</v>
      </c>
      <c r="N177" s="61">
        <v>0</v>
      </c>
      <c r="O177" s="87">
        <v>0</v>
      </c>
      <c r="P177" s="86">
        <v>0</v>
      </c>
    </row>
    <row r="178" spans="1:16" s="10" customFormat="1" x14ac:dyDescent="0.2">
      <c r="A178" s="11"/>
      <c r="B178" s="82">
        <v>451</v>
      </c>
      <c r="C178" s="60" t="s">
        <v>198</v>
      </c>
      <c r="D178" s="82"/>
      <c r="E178" s="83">
        <v>0</v>
      </c>
      <c r="F178" s="86">
        <v>0</v>
      </c>
      <c r="G178" s="86">
        <v>0</v>
      </c>
      <c r="H178" s="61">
        <v>0</v>
      </c>
      <c r="I178" s="61">
        <v>0</v>
      </c>
      <c r="J178" s="61">
        <v>0</v>
      </c>
      <c r="K178" s="61">
        <v>0</v>
      </c>
      <c r="L178" s="61">
        <v>0</v>
      </c>
      <c r="M178" s="61">
        <v>0</v>
      </c>
      <c r="N178" s="61">
        <v>0</v>
      </c>
      <c r="O178" s="87">
        <v>0</v>
      </c>
      <c r="P178" s="86">
        <v>0</v>
      </c>
    </row>
    <row r="179" spans="1:16" s="10" customFormat="1" x14ac:dyDescent="0.2">
      <c r="A179" s="11"/>
      <c r="B179" s="82">
        <v>452</v>
      </c>
      <c r="C179" s="60" t="s">
        <v>199</v>
      </c>
      <c r="D179" s="82"/>
      <c r="E179" s="83">
        <v>0</v>
      </c>
      <c r="F179" s="86">
        <v>0</v>
      </c>
      <c r="G179" s="86">
        <v>0</v>
      </c>
      <c r="H179" s="61">
        <v>0</v>
      </c>
      <c r="I179" s="61">
        <v>0</v>
      </c>
      <c r="J179" s="61">
        <v>0</v>
      </c>
      <c r="K179" s="61">
        <v>0</v>
      </c>
      <c r="L179" s="61">
        <v>0</v>
      </c>
      <c r="M179" s="61">
        <v>0</v>
      </c>
      <c r="N179" s="61">
        <v>0</v>
      </c>
      <c r="O179" s="87">
        <v>0</v>
      </c>
      <c r="P179" s="86">
        <v>0</v>
      </c>
    </row>
    <row r="180" spans="1:16" s="10" customFormat="1" x14ac:dyDescent="0.2">
      <c r="A180" s="11"/>
      <c r="B180" s="82">
        <v>453</v>
      </c>
      <c r="C180" s="60" t="s">
        <v>200</v>
      </c>
      <c r="D180" s="82"/>
      <c r="E180" s="83">
        <v>0</v>
      </c>
      <c r="F180" s="86">
        <v>0</v>
      </c>
      <c r="G180" s="86">
        <v>0</v>
      </c>
      <c r="H180" s="61">
        <v>0</v>
      </c>
      <c r="I180" s="61">
        <v>0</v>
      </c>
      <c r="J180" s="61">
        <v>0</v>
      </c>
      <c r="K180" s="61">
        <v>0</v>
      </c>
      <c r="L180" s="61">
        <v>0</v>
      </c>
      <c r="M180" s="61">
        <v>0</v>
      </c>
      <c r="N180" s="61">
        <v>0</v>
      </c>
      <c r="O180" s="87">
        <v>0</v>
      </c>
      <c r="P180" s="86">
        <v>0</v>
      </c>
    </row>
    <row r="181" spans="1:16" s="10" customFormat="1" ht="25.5" x14ac:dyDescent="0.2">
      <c r="A181" s="11"/>
      <c r="B181" s="82">
        <v>454</v>
      </c>
      <c r="C181" s="60" t="s">
        <v>201</v>
      </c>
      <c r="D181" s="82"/>
      <c r="E181" s="83">
        <v>3.4192203878274906E-5</v>
      </c>
      <c r="F181" s="86">
        <v>1071</v>
      </c>
      <c r="G181" s="86">
        <v>343</v>
      </c>
      <c r="H181" s="61">
        <v>0</v>
      </c>
      <c r="I181" s="61">
        <v>0</v>
      </c>
      <c r="J181" s="61">
        <v>0</v>
      </c>
      <c r="K181" s="61">
        <v>0</v>
      </c>
      <c r="L181" s="61">
        <v>-2953</v>
      </c>
      <c r="M181" s="61">
        <v>0</v>
      </c>
      <c r="N181" s="61">
        <v>-5650</v>
      </c>
      <c r="O181" s="87">
        <v>2813</v>
      </c>
      <c r="P181" s="86">
        <v>-4376</v>
      </c>
    </row>
    <row r="182" spans="1:16" s="10" customFormat="1" x14ac:dyDescent="0.2">
      <c r="A182" s="11"/>
      <c r="B182" s="82">
        <v>501</v>
      </c>
      <c r="C182" s="60" t="s">
        <v>202</v>
      </c>
      <c r="D182" s="82"/>
      <c r="E182" s="83">
        <v>8.8228735125984101E-2</v>
      </c>
      <c r="F182" s="86">
        <v>2763792</v>
      </c>
      <c r="G182" s="86">
        <v>884066</v>
      </c>
      <c r="H182" s="61">
        <v>0</v>
      </c>
      <c r="I182" s="61">
        <v>0</v>
      </c>
      <c r="J182" s="61">
        <v>0</v>
      </c>
      <c r="K182" s="61">
        <v>0</v>
      </c>
      <c r="L182" s="61">
        <v>-7620887</v>
      </c>
      <c r="M182" s="61">
        <v>0</v>
      </c>
      <c r="N182" s="61">
        <v>-14578490</v>
      </c>
      <c r="O182" s="87">
        <v>271362</v>
      </c>
      <c r="P182" s="86">
        <v>-18280157</v>
      </c>
    </row>
    <row r="183" spans="1:16" s="10" customFormat="1" x14ac:dyDescent="0.2">
      <c r="A183" s="11"/>
      <c r="B183" s="82">
        <v>502</v>
      </c>
      <c r="C183" s="60" t="s">
        <v>203</v>
      </c>
      <c r="D183" s="82"/>
      <c r="E183" s="83">
        <v>0</v>
      </c>
      <c r="F183" s="86">
        <v>0</v>
      </c>
      <c r="G183" s="86">
        <v>0</v>
      </c>
      <c r="H183" s="61">
        <v>0</v>
      </c>
      <c r="I183" s="61">
        <v>0</v>
      </c>
      <c r="J183" s="61">
        <v>0</v>
      </c>
      <c r="K183" s="61">
        <v>0</v>
      </c>
      <c r="L183" s="61">
        <v>0</v>
      </c>
      <c r="M183" s="61">
        <v>0</v>
      </c>
      <c r="N183" s="61">
        <v>0</v>
      </c>
      <c r="O183" s="87">
        <v>0</v>
      </c>
      <c r="P183" s="86">
        <v>0</v>
      </c>
    </row>
    <row r="184" spans="1:16" s="10" customFormat="1" x14ac:dyDescent="0.2">
      <c r="A184" s="11"/>
      <c r="B184" s="82">
        <v>505</v>
      </c>
      <c r="C184" s="60" t="s">
        <v>204</v>
      </c>
      <c r="D184" s="82"/>
      <c r="E184" s="83">
        <v>6.4062159733991968E-4</v>
      </c>
      <c r="F184" s="86">
        <v>20068</v>
      </c>
      <c r="G184" s="86">
        <v>6419</v>
      </c>
      <c r="H184" s="61">
        <v>0</v>
      </c>
      <c r="I184" s="61">
        <v>0</v>
      </c>
      <c r="J184" s="61">
        <v>0</v>
      </c>
      <c r="K184" s="61">
        <v>0</v>
      </c>
      <c r="L184" s="61">
        <v>-55335</v>
      </c>
      <c r="M184" s="61">
        <v>0</v>
      </c>
      <c r="N184" s="61">
        <v>-105853</v>
      </c>
      <c r="O184" s="87">
        <v>33453</v>
      </c>
      <c r="P184" s="86">
        <v>-101248</v>
      </c>
    </row>
    <row r="185" spans="1:16" s="10" customFormat="1" x14ac:dyDescent="0.2">
      <c r="A185" s="11"/>
      <c r="B185" s="82">
        <v>506</v>
      </c>
      <c r="C185" s="60" t="s">
        <v>205</v>
      </c>
      <c r="D185" s="82"/>
      <c r="E185" s="83">
        <v>2.5524498016955377E-4</v>
      </c>
      <c r="F185" s="86">
        <v>7996</v>
      </c>
      <c r="G185" s="86">
        <v>2558</v>
      </c>
      <c r="H185" s="61">
        <v>0</v>
      </c>
      <c r="I185" s="61">
        <v>0</v>
      </c>
      <c r="J185" s="61">
        <v>0</v>
      </c>
      <c r="K185" s="61">
        <v>0</v>
      </c>
      <c r="L185" s="61">
        <v>-22047</v>
      </c>
      <c r="M185" s="61">
        <v>0</v>
      </c>
      <c r="N185" s="61">
        <v>-42175</v>
      </c>
      <c r="O185" s="87">
        <v>2967</v>
      </c>
      <c r="P185" s="86">
        <v>-50701</v>
      </c>
    </row>
    <row r="186" spans="1:16" s="10" customFormat="1" x14ac:dyDescent="0.2">
      <c r="A186" s="11"/>
      <c r="B186" s="82">
        <v>507</v>
      </c>
      <c r="C186" s="60" t="s">
        <v>206</v>
      </c>
      <c r="D186" s="82"/>
      <c r="E186" s="83">
        <v>0</v>
      </c>
      <c r="F186" s="86">
        <v>0</v>
      </c>
      <c r="G186" s="86">
        <v>0</v>
      </c>
      <c r="H186" s="61">
        <v>0</v>
      </c>
      <c r="I186" s="61">
        <v>0</v>
      </c>
      <c r="J186" s="61">
        <v>0</v>
      </c>
      <c r="K186" s="61">
        <v>0</v>
      </c>
      <c r="L186" s="61">
        <v>0</v>
      </c>
      <c r="M186" s="61">
        <v>0</v>
      </c>
      <c r="N186" s="87">
        <v>0</v>
      </c>
      <c r="O186" s="87">
        <v>0</v>
      </c>
      <c r="P186" s="86">
        <v>0</v>
      </c>
    </row>
    <row r="187" spans="1:16" s="10" customFormat="1" x14ac:dyDescent="0.2">
      <c r="A187" s="11"/>
      <c r="B187" s="82">
        <v>522</v>
      </c>
      <c r="C187" s="60" t="s">
        <v>420</v>
      </c>
      <c r="D187" s="82"/>
      <c r="E187" s="83">
        <v>1.5909914546720393E-4</v>
      </c>
      <c r="F187" s="86">
        <v>4984</v>
      </c>
      <c r="G187" s="86">
        <v>1594</v>
      </c>
      <c r="H187" s="61">
        <v>0</v>
      </c>
      <c r="I187" s="61">
        <v>0</v>
      </c>
      <c r="J187" s="61">
        <v>0</v>
      </c>
      <c r="K187" s="61">
        <v>0</v>
      </c>
      <c r="L187" s="61">
        <v>-13742</v>
      </c>
      <c r="M187" s="61">
        <v>0</v>
      </c>
      <c r="N187" s="61">
        <v>-26289</v>
      </c>
      <c r="O187" s="87">
        <v>30174</v>
      </c>
      <c r="P187" s="86">
        <v>-3279</v>
      </c>
    </row>
    <row r="188" spans="1:16" s="10" customFormat="1" x14ac:dyDescent="0.2">
      <c r="A188" s="11"/>
      <c r="B188" s="82">
        <v>601</v>
      </c>
      <c r="C188" s="60" t="s">
        <v>207</v>
      </c>
      <c r="D188" s="82"/>
      <c r="E188" s="83">
        <v>3.3390781358586842E-2</v>
      </c>
      <c r="F188" s="86">
        <v>1045977</v>
      </c>
      <c r="G188" s="86">
        <v>334580</v>
      </c>
      <c r="H188" s="61">
        <v>0</v>
      </c>
      <c r="I188" s="61">
        <v>0</v>
      </c>
      <c r="J188" s="61">
        <v>0</v>
      </c>
      <c r="K188" s="61">
        <v>0</v>
      </c>
      <c r="L188" s="61">
        <v>-2884176</v>
      </c>
      <c r="M188" s="61">
        <v>0</v>
      </c>
      <c r="N188" s="61">
        <v>-5517330</v>
      </c>
      <c r="O188" s="87">
        <v>-279074</v>
      </c>
      <c r="P188" s="86">
        <v>-7300023</v>
      </c>
    </row>
    <row r="189" spans="1:16" s="10" customFormat="1" x14ac:dyDescent="0.2">
      <c r="A189" s="11"/>
      <c r="B189" s="82">
        <v>602</v>
      </c>
      <c r="C189" s="60" t="s">
        <v>208</v>
      </c>
      <c r="D189" s="82"/>
      <c r="E189" s="83">
        <v>5.6220433206826161E-3</v>
      </c>
      <c r="F189" s="86">
        <v>176112</v>
      </c>
      <c r="G189" s="86">
        <v>56334</v>
      </c>
      <c r="H189" s="61">
        <v>0</v>
      </c>
      <c r="I189" s="61">
        <v>0</v>
      </c>
      <c r="J189" s="61">
        <v>0</v>
      </c>
      <c r="K189" s="61">
        <v>0</v>
      </c>
      <c r="L189" s="61">
        <v>-485612</v>
      </c>
      <c r="M189" s="61">
        <v>0</v>
      </c>
      <c r="N189" s="61">
        <v>-928959</v>
      </c>
      <c r="O189" s="87">
        <v>309729</v>
      </c>
      <c r="P189" s="86">
        <v>-872396</v>
      </c>
    </row>
    <row r="190" spans="1:16" s="10" customFormat="1" x14ac:dyDescent="0.2">
      <c r="A190" s="11"/>
      <c r="B190" s="82">
        <v>606</v>
      </c>
      <c r="C190" s="60" t="s">
        <v>209</v>
      </c>
      <c r="D190" s="82"/>
      <c r="E190" s="83">
        <v>1.0146419830105555E-4</v>
      </c>
      <c r="F190" s="86">
        <v>3178</v>
      </c>
      <c r="G190" s="86">
        <v>1017</v>
      </c>
      <c r="H190" s="61">
        <v>0</v>
      </c>
      <c r="I190" s="61">
        <v>0</v>
      </c>
      <c r="J190" s="61">
        <v>0</v>
      </c>
      <c r="K190" s="61">
        <v>0</v>
      </c>
      <c r="L190" s="61">
        <v>-8764</v>
      </c>
      <c r="M190" s="61">
        <v>0</v>
      </c>
      <c r="N190" s="61">
        <v>-16765</v>
      </c>
      <c r="O190" s="87">
        <v>398</v>
      </c>
      <c r="P190" s="86">
        <v>-20936</v>
      </c>
    </row>
    <row r="191" spans="1:16" s="10" customFormat="1" x14ac:dyDescent="0.2">
      <c r="A191" s="11"/>
      <c r="B191" s="82">
        <v>701</v>
      </c>
      <c r="C191" s="60" t="s">
        <v>210</v>
      </c>
      <c r="D191" s="82"/>
      <c r="E191" s="83">
        <v>4.1399415476528426E-3</v>
      </c>
      <c r="F191" s="86">
        <v>129685</v>
      </c>
      <c r="G191" s="86">
        <v>41483</v>
      </c>
      <c r="H191" s="61">
        <v>0</v>
      </c>
      <c r="I191" s="61">
        <v>0</v>
      </c>
      <c r="J191" s="61">
        <v>0</v>
      </c>
      <c r="K191" s="61">
        <v>0</v>
      </c>
      <c r="L191" s="61">
        <v>-357593</v>
      </c>
      <c r="M191" s="61">
        <v>0</v>
      </c>
      <c r="N191" s="61">
        <v>-684064</v>
      </c>
      <c r="O191" s="87">
        <v>146061</v>
      </c>
      <c r="P191" s="86">
        <v>-724428</v>
      </c>
    </row>
    <row r="192" spans="1:16" s="10" customFormat="1" x14ac:dyDescent="0.2">
      <c r="A192" s="11"/>
      <c r="B192" s="82">
        <v>702</v>
      </c>
      <c r="C192" s="60" t="s">
        <v>211</v>
      </c>
      <c r="D192" s="82"/>
      <c r="E192" s="83">
        <v>2.3821801032582342E-3</v>
      </c>
      <c r="F192" s="86">
        <v>74623</v>
      </c>
      <c r="G192" s="86">
        <v>23870</v>
      </c>
      <c r="H192" s="61">
        <v>0</v>
      </c>
      <c r="I192" s="61">
        <v>0</v>
      </c>
      <c r="J192" s="61">
        <v>0</v>
      </c>
      <c r="K192" s="61">
        <v>0</v>
      </c>
      <c r="L192" s="61">
        <v>-205764</v>
      </c>
      <c r="M192" s="61">
        <v>0</v>
      </c>
      <c r="N192" s="61">
        <v>-393620</v>
      </c>
      <c r="O192" s="87">
        <v>-1360</v>
      </c>
      <c r="P192" s="86">
        <v>-502251</v>
      </c>
    </row>
    <row r="193" spans="1:16" s="10" customFormat="1" x14ac:dyDescent="0.2">
      <c r="A193" s="11"/>
      <c r="B193" s="82">
        <v>703</v>
      </c>
      <c r="C193" s="60" t="s">
        <v>212</v>
      </c>
      <c r="D193" s="82"/>
      <c r="E193" s="83">
        <v>6.8526932606481463E-3</v>
      </c>
      <c r="F193" s="86">
        <v>214663</v>
      </c>
      <c r="G193" s="86">
        <v>68665</v>
      </c>
      <c r="H193" s="61">
        <v>0</v>
      </c>
      <c r="I193" s="61">
        <v>0</v>
      </c>
      <c r="J193" s="61">
        <v>0</v>
      </c>
      <c r="K193" s="61">
        <v>0</v>
      </c>
      <c r="L193" s="61">
        <v>-591911</v>
      </c>
      <c r="M193" s="61">
        <v>0</v>
      </c>
      <c r="N193" s="61">
        <v>-1132306</v>
      </c>
      <c r="O193" s="87">
        <v>-288827</v>
      </c>
      <c r="P193" s="86">
        <v>-1729716</v>
      </c>
    </row>
    <row r="194" spans="1:16" s="10" customFormat="1" x14ac:dyDescent="0.2">
      <c r="A194" s="11"/>
      <c r="B194" s="82">
        <v>704</v>
      </c>
      <c r="C194" s="60" t="s">
        <v>213</v>
      </c>
      <c r="D194" s="82"/>
      <c r="E194" s="83">
        <v>5.7344575786998347E-3</v>
      </c>
      <c r="F194" s="86">
        <v>179634</v>
      </c>
      <c r="G194" s="86">
        <v>57460</v>
      </c>
      <c r="H194" s="61">
        <v>0</v>
      </c>
      <c r="I194" s="61">
        <v>0</v>
      </c>
      <c r="J194" s="61">
        <v>0</v>
      </c>
      <c r="K194" s="61">
        <v>0</v>
      </c>
      <c r="L194" s="61">
        <v>-495322</v>
      </c>
      <c r="M194" s="61">
        <v>0</v>
      </c>
      <c r="N194" s="61">
        <v>-947534</v>
      </c>
      <c r="O194" s="87">
        <v>-398183</v>
      </c>
      <c r="P194" s="86">
        <v>-1603945</v>
      </c>
    </row>
    <row r="195" spans="1:16" s="10" customFormat="1" x14ac:dyDescent="0.2">
      <c r="A195" s="11"/>
      <c r="B195" s="82">
        <v>705</v>
      </c>
      <c r="C195" s="60" t="s">
        <v>214</v>
      </c>
      <c r="D195" s="82"/>
      <c r="E195" s="83">
        <v>5.0621164518293545E-3</v>
      </c>
      <c r="F195" s="86">
        <v>158572</v>
      </c>
      <c r="G195" s="86">
        <v>50723</v>
      </c>
      <c r="H195" s="61">
        <v>0</v>
      </c>
      <c r="I195" s="61">
        <v>0</v>
      </c>
      <c r="J195" s="61">
        <v>0</v>
      </c>
      <c r="K195" s="61">
        <v>0</v>
      </c>
      <c r="L195" s="61">
        <v>-437248</v>
      </c>
      <c r="M195" s="61">
        <v>0</v>
      </c>
      <c r="N195" s="61">
        <v>-836440</v>
      </c>
      <c r="O195" s="87">
        <v>-34492</v>
      </c>
      <c r="P195" s="86">
        <v>-1098885</v>
      </c>
    </row>
    <row r="196" spans="1:16" s="10" customFormat="1" x14ac:dyDescent="0.2">
      <c r="A196" s="11"/>
      <c r="B196" s="82">
        <v>706</v>
      </c>
      <c r="C196" s="60" t="s">
        <v>215</v>
      </c>
      <c r="D196" s="82"/>
      <c r="E196" s="83">
        <v>6.504150621793256E-3</v>
      </c>
      <c r="F196" s="86">
        <v>203745</v>
      </c>
      <c r="G196" s="86">
        <v>65172</v>
      </c>
      <c r="H196" s="61">
        <v>0</v>
      </c>
      <c r="I196" s="61">
        <v>0</v>
      </c>
      <c r="J196" s="61">
        <v>0</v>
      </c>
      <c r="K196" s="61">
        <v>0</v>
      </c>
      <c r="L196" s="61">
        <v>-561805</v>
      </c>
      <c r="M196" s="61">
        <v>0</v>
      </c>
      <c r="N196" s="61">
        <v>-1074714</v>
      </c>
      <c r="O196" s="87">
        <v>-2383</v>
      </c>
      <c r="P196" s="86">
        <v>-1369985</v>
      </c>
    </row>
    <row r="197" spans="1:16" s="10" customFormat="1" x14ac:dyDescent="0.2">
      <c r="A197" s="11"/>
      <c r="B197" s="82">
        <v>707</v>
      </c>
      <c r="C197" s="60" t="s">
        <v>216</v>
      </c>
      <c r="D197" s="82"/>
      <c r="E197" s="83">
        <v>1.7670959351185835E-5</v>
      </c>
      <c r="F197" s="86">
        <v>554</v>
      </c>
      <c r="G197" s="86">
        <v>177</v>
      </c>
      <c r="H197" s="61">
        <v>0</v>
      </c>
      <c r="I197" s="61">
        <v>0</v>
      </c>
      <c r="J197" s="61">
        <v>0</v>
      </c>
      <c r="K197" s="61">
        <v>0</v>
      </c>
      <c r="L197" s="61">
        <v>-1526</v>
      </c>
      <c r="M197" s="61">
        <v>0</v>
      </c>
      <c r="N197" s="61">
        <v>-2920</v>
      </c>
      <c r="O197" s="87">
        <v>-2133311</v>
      </c>
      <c r="P197" s="86">
        <v>-2137026</v>
      </c>
    </row>
    <row r="198" spans="1:16" s="10" customFormat="1" x14ac:dyDescent="0.2">
      <c r="A198" s="11"/>
      <c r="B198" s="82">
        <v>708</v>
      </c>
      <c r="C198" s="60" t="s">
        <v>217</v>
      </c>
      <c r="D198" s="82"/>
      <c r="E198" s="83">
        <v>1.1096571680949759E-3</v>
      </c>
      <c r="F198" s="86">
        <v>34760</v>
      </c>
      <c r="G198" s="86">
        <v>11119</v>
      </c>
      <c r="H198" s="61">
        <v>0</v>
      </c>
      <c r="I198" s="61">
        <v>0</v>
      </c>
      <c r="J198" s="61">
        <v>0</v>
      </c>
      <c r="K198" s="61">
        <v>0</v>
      </c>
      <c r="L198" s="61">
        <v>-95848</v>
      </c>
      <c r="M198" s="61">
        <v>0</v>
      </c>
      <c r="N198" s="61">
        <v>-183354</v>
      </c>
      <c r="O198" s="87">
        <v>-16891</v>
      </c>
      <c r="P198" s="86">
        <v>-250214</v>
      </c>
    </row>
    <row r="199" spans="1:16" s="10" customFormat="1" x14ac:dyDescent="0.2">
      <c r="A199" s="11"/>
      <c r="B199" s="82">
        <v>709</v>
      </c>
      <c r="C199" s="60" t="s">
        <v>218</v>
      </c>
      <c r="D199" s="82"/>
      <c r="E199" s="83">
        <v>0</v>
      </c>
      <c r="F199" s="86">
        <v>0</v>
      </c>
      <c r="G199" s="86">
        <v>0</v>
      </c>
      <c r="H199" s="61">
        <v>0</v>
      </c>
      <c r="I199" s="61">
        <v>0</v>
      </c>
      <c r="J199" s="61">
        <v>0</v>
      </c>
      <c r="K199" s="61">
        <v>0</v>
      </c>
      <c r="L199" s="61">
        <v>0</v>
      </c>
      <c r="M199" s="61">
        <v>0</v>
      </c>
      <c r="N199" s="61">
        <v>0</v>
      </c>
      <c r="O199" s="87">
        <v>0</v>
      </c>
      <c r="P199" s="86">
        <v>0</v>
      </c>
    </row>
    <row r="200" spans="1:16" s="10" customFormat="1" x14ac:dyDescent="0.2">
      <c r="A200" s="11"/>
      <c r="B200" s="82">
        <v>711</v>
      </c>
      <c r="C200" s="60" t="s">
        <v>219</v>
      </c>
      <c r="D200" s="82"/>
      <c r="E200" s="83">
        <v>1.7777832265584389E-3</v>
      </c>
      <c r="F200" s="86">
        <v>55690</v>
      </c>
      <c r="G200" s="86">
        <v>17814</v>
      </c>
      <c r="H200" s="61">
        <v>0</v>
      </c>
      <c r="I200" s="61">
        <v>0</v>
      </c>
      <c r="J200" s="61">
        <v>0</v>
      </c>
      <c r="K200" s="61">
        <v>0</v>
      </c>
      <c r="L200" s="61">
        <v>-153559</v>
      </c>
      <c r="M200" s="61">
        <v>0</v>
      </c>
      <c r="N200" s="61">
        <v>-293752</v>
      </c>
      <c r="O200" s="87">
        <v>-18357</v>
      </c>
      <c r="P200" s="86">
        <v>-392164</v>
      </c>
    </row>
    <row r="201" spans="1:16" s="10" customFormat="1" x14ac:dyDescent="0.2">
      <c r="A201" s="11"/>
      <c r="B201" s="82">
        <v>716</v>
      </c>
      <c r="C201" s="60" t="s">
        <v>220</v>
      </c>
      <c r="D201" s="82"/>
      <c r="E201" s="83">
        <v>2.7645460756981605E-3</v>
      </c>
      <c r="F201" s="86">
        <v>86600</v>
      </c>
      <c r="G201" s="86">
        <v>27701</v>
      </c>
      <c r="H201" s="61">
        <v>0</v>
      </c>
      <c r="I201" s="61">
        <v>0</v>
      </c>
      <c r="J201" s="61">
        <v>0</v>
      </c>
      <c r="K201" s="61">
        <v>0</v>
      </c>
      <c r="L201" s="61">
        <v>-238792</v>
      </c>
      <c r="M201" s="61">
        <v>0</v>
      </c>
      <c r="N201" s="61">
        <v>-456800</v>
      </c>
      <c r="O201" s="87">
        <v>-17790</v>
      </c>
      <c r="P201" s="86">
        <v>-599081</v>
      </c>
    </row>
    <row r="202" spans="1:16" s="10" customFormat="1" x14ac:dyDescent="0.2">
      <c r="A202" s="11"/>
      <c r="B202" s="82">
        <v>717</v>
      </c>
      <c r="C202" s="60" t="s">
        <v>221</v>
      </c>
      <c r="D202" s="82"/>
      <c r="E202" s="83">
        <v>0</v>
      </c>
      <c r="F202" s="86">
        <v>0</v>
      </c>
      <c r="G202" s="86">
        <v>0</v>
      </c>
      <c r="H202" s="61">
        <v>0</v>
      </c>
      <c r="I202" s="61">
        <v>0</v>
      </c>
      <c r="J202" s="61">
        <v>0</v>
      </c>
      <c r="K202" s="61">
        <v>0</v>
      </c>
      <c r="L202" s="61">
        <v>0</v>
      </c>
      <c r="M202" s="61">
        <v>0</v>
      </c>
      <c r="N202" s="61">
        <v>0</v>
      </c>
      <c r="O202" s="87">
        <v>0</v>
      </c>
      <c r="P202" s="86">
        <v>0</v>
      </c>
    </row>
    <row r="203" spans="1:16" s="10" customFormat="1" x14ac:dyDescent="0.2">
      <c r="A203" s="11"/>
      <c r="B203" s="82">
        <v>718</v>
      </c>
      <c r="C203" s="60" t="s">
        <v>222</v>
      </c>
      <c r="D203" s="82"/>
      <c r="E203" s="83">
        <v>2.9970570408960652E-3</v>
      </c>
      <c r="F203" s="86">
        <v>93884</v>
      </c>
      <c r="G203" s="86">
        <v>30031</v>
      </c>
      <c r="H203" s="61">
        <v>0</v>
      </c>
      <c r="I203" s="61">
        <v>0</v>
      </c>
      <c r="J203" s="61">
        <v>0</v>
      </c>
      <c r="K203" s="61">
        <v>0</v>
      </c>
      <c r="L203" s="61">
        <v>-258875</v>
      </c>
      <c r="M203" s="61">
        <v>0</v>
      </c>
      <c r="N203" s="61">
        <v>-495219</v>
      </c>
      <c r="O203" s="87">
        <v>-5981</v>
      </c>
      <c r="P203" s="86">
        <v>-636160</v>
      </c>
    </row>
    <row r="204" spans="1:16" s="10" customFormat="1" x14ac:dyDescent="0.2">
      <c r="A204" s="11"/>
      <c r="B204" s="82">
        <v>719</v>
      </c>
      <c r="C204" s="60" t="s">
        <v>223</v>
      </c>
      <c r="D204" s="82"/>
      <c r="E204" s="83">
        <v>0</v>
      </c>
      <c r="F204" s="86">
        <v>0</v>
      </c>
      <c r="G204" s="86">
        <v>0</v>
      </c>
      <c r="H204" s="61">
        <v>0</v>
      </c>
      <c r="I204" s="61">
        <v>0</v>
      </c>
      <c r="J204" s="61">
        <v>0</v>
      </c>
      <c r="K204" s="61">
        <v>0</v>
      </c>
      <c r="L204" s="61">
        <v>0</v>
      </c>
      <c r="M204" s="61">
        <v>0</v>
      </c>
      <c r="N204" s="61">
        <v>0</v>
      </c>
      <c r="O204" s="87">
        <v>0</v>
      </c>
      <c r="P204" s="86">
        <v>0</v>
      </c>
    </row>
    <row r="205" spans="1:16" s="10" customFormat="1" x14ac:dyDescent="0.2">
      <c r="A205" s="11"/>
      <c r="B205" s="82">
        <v>720</v>
      </c>
      <c r="C205" s="60" t="s">
        <v>224</v>
      </c>
      <c r="D205" s="82"/>
      <c r="E205" s="83">
        <v>5.8455720870096385E-3</v>
      </c>
      <c r="F205" s="86">
        <v>183114</v>
      </c>
      <c r="G205" s="86">
        <v>58573</v>
      </c>
      <c r="H205" s="61">
        <v>0</v>
      </c>
      <c r="I205" s="61">
        <v>0</v>
      </c>
      <c r="J205" s="61">
        <v>0</v>
      </c>
      <c r="K205" s="61">
        <v>0</v>
      </c>
      <c r="L205" s="61">
        <v>-504920</v>
      </c>
      <c r="M205" s="61">
        <v>0</v>
      </c>
      <c r="N205" s="61">
        <v>-965894</v>
      </c>
      <c r="O205" s="87">
        <v>497308</v>
      </c>
      <c r="P205" s="86">
        <v>-731819</v>
      </c>
    </row>
    <row r="206" spans="1:16" s="10" customFormat="1" x14ac:dyDescent="0.2">
      <c r="A206" s="11"/>
      <c r="B206" s="82">
        <v>721</v>
      </c>
      <c r="C206" s="60" t="s">
        <v>225</v>
      </c>
      <c r="D206" s="82"/>
      <c r="E206" s="83">
        <v>0</v>
      </c>
      <c r="F206" s="86">
        <v>0</v>
      </c>
      <c r="G206" s="86">
        <v>0</v>
      </c>
      <c r="H206" s="61">
        <v>0</v>
      </c>
      <c r="I206" s="61">
        <v>0</v>
      </c>
      <c r="J206" s="61">
        <v>0</v>
      </c>
      <c r="K206" s="61">
        <v>0</v>
      </c>
      <c r="L206" s="61">
        <v>0</v>
      </c>
      <c r="M206" s="61">
        <v>0</v>
      </c>
      <c r="N206" s="61">
        <v>0</v>
      </c>
      <c r="O206" s="87">
        <v>0</v>
      </c>
      <c r="P206" s="86">
        <v>0</v>
      </c>
    </row>
    <row r="207" spans="1:16" s="10" customFormat="1" x14ac:dyDescent="0.2">
      <c r="A207" s="11"/>
      <c r="B207" s="82">
        <v>722</v>
      </c>
      <c r="C207" s="60" t="s">
        <v>226</v>
      </c>
      <c r="D207" s="82"/>
      <c r="E207" s="83">
        <v>0</v>
      </c>
      <c r="F207" s="86">
        <v>0</v>
      </c>
      <c r="G207" s="86">
        <v>0</v>
      </c>
      <c r="H207" s="61">
        <v>0</v>
      </c>
      <c r="I207" s="61">
        <v>0</v>
      </c>
      <c r="J207" s="61">
        <v>0</v>
      </c>
      <c r="K207" s="61">
        <v>0</v>
      </c>
      <c r="L207" s="61">
        <v>0</v>
      </c>
      <c r="M207" s="61">
        <v>0</v>
      </c>
      <c r="N207" s="61">
        <v>0</v>
      </c>
      <c r="O207" s="87">
        <v>0</v>
      </c>
      <c r="P207" s="86">
        <v>0</v>
      </c>
    </row>
    <row r="208" spans="1:16" s="10" customFormat="1" x14ac:dyDescent="0.2">
      <c r="A208" s="11"/>
      <c r="B208" s="82">
        <v>723</v>
      </c>
      <c r="C208" s="60" t="s">
        <v>227</v>
      </c>
      <c r="D208" s="82"/>
      <c r="E208" s="83">
        <v>2.6104851181912021E-3</v>
      </c>
      <c r="F208" s="86">
        <v>81774</v>
      </c>
      <c r="G208" s="86">
        <v>26157</v>
      </c>
      <c r="H208" s="61">
        <v>0</v>
      </c>
      <c r="I208" s="61">
        <v>0</v>
      </c>
      <c r="J208" s="61">
        <v>0</v>
      </c>
      <c r="K208" s="61">
        <v>0</v>
      </c>
      <c r="L208" s="61">
        <v>-225484</v>
      </c>
      <c r="M208" s="61">
        <v>0</v>
      </c>
      <c r="N208" s="61">
        <v>-431344</v>
      </c>
      <c r="O208" s="87">
        <v>-128385</v>
      </c>
      <c r="P208" s="86">
        <v>-677282</v>
      </c>
    </row>
    <row r="209" spans="1:16" s="10" customFormat="1" x14ac:dyDescent="0.2">
      <c r="A209" s="11"/>
      <c r="B209" s="82">
        <v>724</v>
      </c>
      <c r="C209" s="60" t="s">
        <v>228</v>
      </c>
      <c r="D209" s="82"/>
      <c r="E209" s="83">
        <v>3.0832798502492711E-3</v>
      </c>
      <c r="F209" s="86">
        <v>96585</v>
      </c>
      <c r="G209" s="86">
        <v>30895</v>
      </c>
      <c r="H209" s="61">
        <v>0</v>
      </c>
      <c r="I209" s="61">
        <v>0</v>
      </c>
      <c r="J209" s="61">
        <v>0</v>
      </c>
      <c r="K209" s="61">
        <v>0</v>
      </c>
      <c r="L209" s="61">
        <v>-266323</v>
      </c>
      <c r="M209" s="61">
        <v>0</v>
      </c>
      <c r="N209" s="61">
        <v>-509466</v>
      </c>
      <c r="O209" s="87">
        <v>95355</v>
      </c>
      <c r="P209" s="86">
        <v>-552954</v>
      </c>
    </row>
    <row r="210" spans="1:16" s="10" customFormat="1" x14ac:dyDescent="0.2">
      <c r="A210" s="11"/>
      <c r="B210" s="82">
        <v>725</v>
      </c>
      <c r="C210" s="60" t="s">
        <v>229</v>
      </c>
      <c r="D210" s="82"/>
      <c r="E210" s="83">
        <v>0</v>
      </c>
      <c r="F210" s="86">
        <v>0</v>
      </c>
      <c r="G210" s="86">
        <v>0</v>
      </c>
      <c r="H210" s="61">
        <v>0</v>
      </c>
      <c r="I210" s="61">
        <v>0</v>
      </c>
      <c r="J210" s="61">
        <v>0</v>
      </c>
      <c r="K210" s="61">
        <v>0</v>
      </c>
      <c r="L210" s="61">
        <v>0</v>
      </c>
      <c r="M210" s="61">
        <v>0</v>
      </c>
      <c r="N210" s="61">
        <v>0</v>
      </c>
      <c r="O210" s="87">
        <v>-709007</v>
      </c>
      <c r="P210" s="86">
        <v>-709007</v>
      </c>
    </row>
    <row r="211" spans="1:16" s="10" customFormat="1" x14ac:dyDescent="0.2">
      <c r="A211" s="11"/>
      <c r="B211" s="82">
        <v>726</v>
      </c>
      <c r="C211" s="60" t="s">
        <v>230</v>
      </c>
      <c r="D211" s="82"/>
      <c r="E211" s="83">
        <v>0</v>
      </c>
      <c r="F211" s="86">
        <v>0</v>
      </c>
      <c r="G211" s="86">
        <v>0</v>
      </c>
      <c r="H211" s="61">
        <v>0</v>
      </c>
      <c r="I211" s="61">
        <v>0</v>
      </c>
      <c r="J211" s="61">
        <v>0</v>
      </c>
      <c r="K211" s="61">
        <v>0</v>
      </c>
      <c r="L211" s="61">
        <v>0</v>
      </c>
      <c r="M211" s="61">
        <v>0</v>
      </c>
      <c r="N211" s="61">
        <v>0</v>
      </c>
      <c r="O211" s="87">
        <v>-995</v>
      </c>
      <c r="P211" s="86">
        <v>-995</v>
      </c>
    </row>
    <row r="212" spans="1:16" s="10" customFormat="1" x14ac:dyDescent="0.2">
      <c r="A212" s="11"/>
      <c r="B212" s="82">
        <v>728</v>
      </c>
      <c r="C212" s="60" t="s">
        <v>231</v>
      </c>
      <c r="D212" s="82"/>
      <c r="E212" s="83">
        <v>3.5824691168631364E-3</v>
      </c>
      <c r="F212" s="86">
        <v>112222</v>
      </c>
      <c r="G212" s="86">
        <v>35897</v>
      </c>
      <c r="H212" s="61">
        <v>0</v>
      </c>
      <c r="I212" s="61">
        <v>0</v>
      </c>
      <c r="J212" s="61">
        <v>0</v>
      </c>
      <c r="K212" s="61">
        <v>0</v>
      </c>
      <c r="L212" s="61">
        <v>-309441</v>
      </c>
      <c r="M212" s="61">
        <v>0</v>
      </c>
      <c r="N212" s="61">
        <v>-591950</v>
      </c>
      <c r="O212" s="87">
        <v>109038</v>
      </c>
      <c r="P212" s="86">
        <v>-644234</v>
      </c>
    </row>
    <row r="213" spans="1:16" s="10" customFormat="1" x14ac:dyDescent="0.2">
      <c r="A213" s="11"/>
      <c r="B213" s="82">
        <v>729</v>
      </c>
      <c r="C213" s="60" t="s">
        <v>232</v>
      </c>
      <c r="D213" s="82"/>
      <c r="E213" s="83">
        <v>2.8418704073032205E-3</v>
      </c>
      <c r="F213" s="86">
        <v>89022</v>
      </c>
      <c r="G213" s="86">
        <v>28476</v>
      </c>
      <c r="H213" s="61">
        <v>0</v>
      </c>
      <c r="I213" s="61">
        <v>0</v>
      </c>
      <c r="J213" s="61">
        <v>0</v>
      </c>
      <c r="K213" s="61">
        <v>0</v>
      </c>
      <c r="L213" s="61">
        <v>-245471</v>
      </c>
      <c r="M213" s="61">
        <v>0</v>
      </c>
      <c r="N213" s="61">
        <v>-469577</v>
      </c>
      <c r="O213" s="87">
        <v>-148209</v>
      </c>
      <c r="P213" s="86">
        <v>-745759</v>
      </c>
    </row>
    <row r="214" spans="1:16" s="10" customFormat="1" x14ac:dyDescent="0.2">
      <c r="A214" s="11"/>
      <c r="B214" s="82">
        <v>730</v>
      </c>
      <c r="C214" s="60" t="s">
        <v>233</v>
      </c>
      <c r="D214" s="82"/>
      <c r="E214" s="83">
        <v>0</v>
      </c>
      <c r="F214" s="86">
        <v>0</v>
      </c>
      <c r="G214" s="86">
        <v>0</v>
      </c>
      <c r="H214" s="61">
        <v>0</v>
      </c>
      <c r="I214" s="61">
        <v>0</v>
      </c>
      <c r="J214" s="61">
        <v>0</v>
      </c>
      <c r="K214" s="61">
        <v>0</v>
      </c>
      <c r="L214" s="61">
        <v>0</v>
      </c>
      <c r="M214" s="61">
        <v>0</v>
      </c>
      <c r="N214" s="61">
        <v>0</v>
      </c>
      <c r="O214" s="87">
        <v>0</v>
      </c>
      <c r="P214" s="86">
        <v>0</v>
      </c>
    </row>
    <row r="215" spans="1:16" s="10" customFormat="1" x14ac:dyDescent="0.2">
      <c r="A215" s="11"/>
      <c r="B215" s="82">
        <v>731</v>
      </c>
      <c r="C215" s="60" t="s">
        <v>234</v>
      </c>
      <c r="D215" s="82"/>
      <c r="E215" s="83">
        <v>0</v>
      </c>
      <c r="F215" s="86">
        <v>0</v>
      </c>
      <c r="G215" s="86">
        <v>0</v>
      </c>
      <c r="H215" s="61">
        <v>0</v>
      </c>
      <c r="I215" s="61">
        <v>0</v>
      </c>
      <c r="J215" s="61">
        <v>0</v>
      </c>
      <c r="K215" s="61">
        <v>0</v>
      </c>
      <c r="L215" s="61">
        <v>0</v>
      </c>
      <c r="M215" s="61">
        <v>0</v>
      </c>
      <c r="N215" s="61">
        <v>0</v>
      </c>
      <c r="O215" s="87">
        <v>0</v>
      </c>
      <c r="P215" s="86">
        <v>0</v>
      </c>
    </row>
    <row r="216" spans="1:16" s="10" customFormat="1" x14ac:dyDescent="0.2">
      <c r="A216" s="11"/>
      <c r="B216" s="82">
        <v>733</v>
      </c>
      <c r="C216" s="60" t="s">
        <v>235</v>
      </c>
      <c r="D216" s="82"/>
      <c r="E216" s="83">
        <v>2.0746840243598128E-4</v>
      </c>
      <c r="F216" s="86">
        <v>6499</v>
      </c>
      <c r="G216" s="86">
        <v>2079</v>
      </c>
      <c r="H216" s="61">
        <v>0</v>
      </c>
      <c r="I216" s="61">
        <v>0</v>
      </c>
      <c r="J216" s="61">
        <v>0</v>
      </c>
      <c r="K216" s="61">
        <v>0</v>
      </c>
      <c r="L216" s="61">
        <v>-17920</v>
      </c>
      <c r="M216" s="61">
        <v>0</v>
      </c>
      <c r="N216" s="61">
        <v>-34281</v>
      </c>
      <c r="O216" s="87">
        <v>-684452</v>
      </c>
      <c r="P216" s="86">
        <v>-728075</v>
      </c>
    </row>
    <row r="217" spans="1:16" s="10" customFormat="1" x14ac:dyDescent="0.2">
      <c r="A217" s="11"/>
      <c r="B217" s="82">
        <v>734</v>
      </c>
      <c r="C217" s="60" t="s">
        <v>236</v>
      </c>
      <c r="D217" s="82"/>
      <c r="E217" s="83">
        <v>1.8921222414765607E-4</v>
      </c>
      <c r="F217" s="86">
        <v>5927</v>
      </c>
      <c r="G217" s="86">
        <v>1896</v>
      </c>
      <c r="H217" s="61">
        <v>0</v>
      </c>
      <c r="I217" s="61">
        <v>0</v>
      </c>
      <c r="J217" s="61">
        <v>0</v>
      </c>
      <c r="K217" s="61">
        <v>0</v>
      </c>
      <c r="L217" s="61">
        <v>-16343</v>
      </c>
      <c r="M217" s="61">
        <v>0</v>
      </c>
      <c r="N217" s="61">
        <v>-31265</v>
      </c>
      <c r="O217" s="87">
        <v>-669814</v>
      </c>
      <c r="P217" s="86">
        <v>-709599</v>
      </c>
    </row>
    <row r="218" spans="1:16" s="10" customFormat="1" x14ac:dyDescent="0.2">
      <c r="A218" s="11"/>
      <c r="B218" s="82">
        <v>735</v>
      </c>
      <c r="C218" s="60" t="s">
        <v>237</v>
      </c>
      <c r="D218" s="82"/>
      <c r="E218" s="83">
        <v>5.1639868219139776E-3</v>
      </c>
      <c r="F218" s="86">
        <v>161763</v>
      </c>
      <c r="G218" s="86">
        <v>51744</v>
      </c>
      <c r="H218" s="61">
        <v>0</v>
      </c>
      <c r="I218" s="61">
        <v>0</v>
      </c>
      <c r="J218" s="61">
        <v>0</v>
      </c>
      <c r="K218" s="61">
        <v>0</v>
      </c>
      <c r="L218" s="61">
        <v>-446047</v>
      </c>
      <c r="M218" s="61">
        <v>0</v>
      </c>
      <c r="N218" s="61">
        <v>-853272</v>
      </c>
      <c r="O218" s="87">
        <v>-78088</v>
      </c>
      <c r="P218" s="86">
        <v>-1163900</v>
      </c>
    </row>
    <row r="219" spans="1:16" s="10" customFormat="1" x14ac:dyDescent="0.2">
      <c r="A219" s="11"/>
      <c r="B219" s="82">
        <v>736</v>
      </c>
      <c r="C219" s="60" t="s">
        <v>238</v>
      </c>
      <c r="D219" s="82"/>
      <c r="E219" s="83">
        <v>0</v>
      </c>
      <c r="F219" s="86">
        <v>0</v>
      </c>
      <c r="G219" s="86">
        <v>0</v>
      </c>
      <c r="H219" s="61">
        <v>0</v>
      </c>
      <c r="I219" s="61">
        <v>0</v>
      </c>
      <c r="J219" s="61">
        <v>0</v>
      </c>
      <c r="K219" s="61">
        <v>0</v>
      </c>
      <c r="L219" s="61">
        <v>0</v>
      </c>
      <c r="M219" s="61">
        <v>0</v>
      </c>
      <c r="N219" s="61">
        <v>0</v>
      </c>
      <c r="O219" s="87">
        <v>0</v>
      </c>
      <c r="P219" s="86">
        <v>0</v>
      </c>
    </row>
    <row r="220" spans="1:16" s="10" customFormat="1" x14ac:dyDescent="0.2">
      <c r="A220" s="11"/>
      <c r="B220" s="82">
        <v>737</v>
      </c>
      <c r="C220" s="60" t="s">
        <v>239</v>
      </c>
      <c r="D220" s="82"/>
      <c r="E220" s="83">
        <v>2.235135970542897E-3</v>
      </c>
      <c r="F220" s="86">
        <v>70016</v>
      </c>
      <c r="G220" s="86">
        <v>22396</v>
      </c>
      <c r="H220" s="61">
        <v>0</v>
      </c>
      <c r="I220" s="61">
        <v>0</v>
      </c>
      <c r="J220" s="61">
        <v>0</v>
      </c>
      <c r="K220" s="61">
        <v>0</v>
      </c>
      <c r="L220" s="61">
        <v>-193063</v>
      </c>
      <c r="M220" s="61">
        <v>0</v>
      </c>
      <c r="N220" s="61">
        <v>-369323</v>
      </c>
      <c r="O220" s="87">
        <v>-104563</v>
      </c>
      <c r="P220" s="86">
        <v>-574537</v>
      </c>
    </row>
    <row r="221" spans="1:16" s="10" customFormat="1" x14ac:dyDescent="0.2">
      <c r="A221" s="11"/>
      <c r="B221" s="82">
        <v>738</v>
      </c>
      <c r="C221" s="60" t="s">
        <v>240</v>
      </c>
      <c r="D221" s="82"/>
      <c r="E221" s="83">
        <v>0</v>
      </c>
      <c r="F221" s="86">
        <v>0</v>
      </c>
      <c r="G221" s="86">
        <v>0</v>
      </c>
      <c r="H221" s="61">
        <v>0</v>
      </c>
      <c r="I221" s="61">
        <v>0</v>
      </c>
      <c r="J221" s="61">
        <v>0</v>
      </c>
      <c r="K221" s="61">
        <v>0</v>
      </c>
      <c r="L221" s="61">
        <v>0</v>
      </c>
      <c r="M221" s="61">
        <v>0</v>
      </c>
      <c r="N221" s="61">
        <v>0</v>
      </c>
      <c r="O221" s="87">
        <v>-969197</v>
      </c>
      <c r="P221" s="86">
        <v>-969197</v>
      </c>
    </row>
    <row r="222" spans="1:16" s="10" customFormat="1" x14ac:dyDescent="0.2">
      <c r="A222" s="11"/>
      <c r="B222" s="82">
        <v>739</v>
      </c>
      <c r="C222" s="60" t="s">
        <v>241</v>
      </c>
      <c r="D222" s="82"/>
      <c r="E222" s="83">
        <v>1.628281340091518E-3</v>
      </c>
      <c r="F222" s="86">
        <v>51006</v>
      </c>
      <c r="G222" s="86">
        <v>16316</v>
      </c>
      <c r="H222" s="61">
        <v>0</v>
      </c>
      <c r="I222" s="61">
        <v>0</v>
      </c>
      <c r="J222" s="61">
        <v>0</v>
      </c>
      <c r="K222" s="61">
        <v>0</v>
      </c>
      <c r="L222" s="61">
        <v>-140645</v>
      </c>
      <c r="M222" s="61">
        <v>0</v>
      </c>
      <c r="N222" s="61">
        <v>-269049</v>
      </c>
      <c r="O222" s="87">
        <v>-40544</v>
      </c>
      <c r="P222" s="86">
        <v>-382916</v>
      </c>
    </row>
    <row r="223" spans="1:16" s="10" customFormat="1" x14ac:dyDescent="0.2">
      <c r="A223" s="11"/>
      <c r="B223" s="82">
        <v>740</v>
      </c>
      <c r="C223" s="60" t="s">
        <v>242</v>
      </c>
      <c r="D223" s="82"/>
      <c r="E223" s="83">
        <v>0</v>
      </c>
      <c r="F223" s="86">
        <v>0</v>
      </c>
      <c r="G223" s="86">
        <v>0</v>
      </c>
      <c r="H223" s="61">
        <v>0</v>
      </c>
      <c r="I223" s="61">
        <v>0</v>
      </c>
      <c r="J223" s="61">
        <v>0</v>
      </c>
      <c r="K223" s="61">
        <v>0</v>
      </c>
      <c r="L223" s="61">
        <v>0</v>
      </c>
      <c r="M223" s="61">
        <v>0</v>
      </c>
      <c r="N223" s="61">
        <v>0</v>
      </c>
      <c r="O223" s="87">
        <v>0</v>
      </c>
      <c r="P223" s="86">
        <v>0</v>
      </c>
    </row>
    <row r="224" spans="1:16" s="10" customFormat="1" x14ac:dyDescent="0.2">
      <c r="A224" s="11"/>
      <c r="B224" s="82">
        <v>741</v>
      </c>
      <c r="C224" s="60" t="s">
        <v>243</v>
      </c>
      <c r="D224" s="82"/>
      <c r="E224" s="83">
        <v>4.8092488199766789E-3</v>
      </c>
      <c r="F224" s="86">
        <v>150651</v>
      </c>
      <c r="G224" s="86">
        <v>48189</v>
      </c>
      <c r="H224" s="61">
        <v>0</v>
      </c>
      <c r="I224" s="61">
        <v>0</v>
      </c>
      <c r="J224" s="61">
        <v>0</v>
      </c>
      <c r="K224" s="61">
        <v>0</v>
      </c>
      <c r="L224" s="61">
        <v>-415406</v>
      </c>
      <c r="M224" s="61">
        <v>0</v>
      </c>
      <c r="N224" s="61">
        <v>-794657</v>
      </c>
      <c r="O224" s="87">
        <v>-139114</v>
      </c>
      <c r="P224" s="86">
        <v>-1150337</v>
      </c>
    </row>
    <row r="225" spans="1:16" s="10" customFormat="1" x14ac:dyDescent="0.2">
      <c r="A225" s="11"/>
      <c r="B225" s="82">
        <v>742</v>
      </c>
      <c r="C225" s="60" t="s">
        <v>244</v>
      </c>
      <c r="D225" s="82"/>
      <c r="E225" s="83">
        <v>1.5792290513887421E-3</v>
      </c>
      <c r="F225" s="86">
        <v>49470</v>
      </c>
      <c r="G225" s="86">
        <v>15824</v>
      </c>
      <c r="H225" s="61">
        <v>0</v>
      </c>
      <c r="I225" s="61">
        <v>0</v>
      </c>
      <c r="J225" s="61">
        <v>0</v>
      </c>
      <c r="K225" s="61">
        <v>0</v>
      </c>
      <c r="L225" s="61">
        <v>-136408</v>
      </c>
      <c r="M225" s="61">
        <v>0</v>
      </c>
      <c r="N225" s="61">
        <v>-260944</v>
      </c>
      <c r="O225" s="87">
        <v>81665</v>
      </c>
      <c r="P225" s="86">
        <v>-250393</v>
      </c>
    </row>
    <row r="226" spans="1:16" s="10" customFormat="1" x14ac:dyDescent="0.2">
      <c r="A226" s="11"/>
      <c r="B226" s="82">
        <v>743</v>
      </c>
      <c r="C226" s="60" t="s">
        <v>245</v>
      </c>
      <c r="D226" s="82"/>
      <c r="E226" s="83">
        <v>3.1680495593237163E-3</v>
      </c>
      <c r="F226" s="86">
        <v>99240</v>
      </c>
      <c r="G226" s="86">
        <v>31744</v>
      </c>
      <c r="H226" s="61">
        <v>0</v>
      </c>
      <c r="I226" s="61">
        <v>0</v>
      </c>
      <c r="J226" s="61">
        <v>0</v>
      </c>
      <c r="K226" s="61">
        <v>0</v>
      </c>
      <c r="L226" s="61">
        <v>-273645</v>
      </c>
      <c r="M226" s="61">
        <v>0</v>
      </c>
      <c r="N226" s="61">
        <v>-523473</v>
      </c>
      <c r="O226" s="87">
        <v>-57147</v>
      </c>
      <c r="P226" s="86">
        <v>-723281</v>
      </c>
    </row>
    <row r="227" spans="1:16" s="10" customFormat="1" x14ac:dyDescent="0.2">
      <c r="A227" s="11"/>
      <c r="B227" s="82">
        <v>744</v>
      </c>
      <c r="C227" s="60" t="s">
        <v>246</v>
      </c>
      <c r="D227" s="82"/>
      <c r="E227" s="83">
        <v>0</v>
      </c>
      <c r="F227" s="86">
        <v>0</v>
      </c>
      <c r="G227" s="86">
        <v>0</v>
      </c>
      <c r="H227" s="61">
        <v>0</v>
      </c>
      <c r="I227" s="61">
        <v>0</v>
      </c>
      <c r="J227" s="61">
        <v>0</v>
      </c>
      <c r="K227" s="61">
        <v>0</v>
      </c>
      <c r="L227" s="61">
        <v>0</v>
      </c>
      <c r="M227" s="61">
        <v>0</v>
      </c>
      <c r="N227" s="61">
        <v>0</v>
      </c>
      <c r="O227" s="87">
        <v>0</v>
      </c>
      <c r="P227" s="86">
        <v>0</v>
      </c>
    </row>
    <row r="228" spans="1:16" s="10" customFormat="1" x14ac:dyDescent="0.2">
      <c r="A228" s="11"/>
      <c r="B228" s="82">
        <v>745</v>
      </c>
      <c r="C228" s="60" t="s">
        <v>247</v>
      </c>
      <c r="D228" s="82"/>
      <c r="E228" s="83">
        <v>3.5797966723116669E-3</v>
      </c>
      <c r="F228" s="86">
        <v>112138</v>
      </c>
      <c r="G228" s="86">
        <v>35870</v>
      </c>
      <c r="H228" s="61">
        <v>0</v>
      </c>
      <c r="I228" s="61">
        <v>0</v>
      </c>
      <c r="J228" s="61">
        <v>0</v>
      </c>
      <c r="K228" s="61">
        <v>0</v>
      </c>
      <c r="L228" s="61">
        <v>-309210</v>
      </c>
      <c r="M228" s="61">
        <v>0</v>
      </c>
      <c r="N228" s="61">
        <v>-591508</v>
      </c>
      <c r="O228" s="87">
        <v>-133328</v>
      </c>
      <c r="P228" s="86">
        <v>-886038</v>
      </c>
    </row>
    <row r="229" spans="1:16" s="10" customFormat="1" x14ac:dyDescent="0.2">
      <c r="A229" s="11"/>
      <c r="B229" s="82">
        <v>747</v>
      </c>
      <c r="C229" s="60" t="s">
        <v>248</v>
      </c>
      <c r="D229" s="82"/>
      <c r="E229" s="83">
        <v>2.7868714321202213E-3</v>
      </c>
      <c r="F229" s="86">
        <v>87300</v>
      </c>
      <c r="G229" s="86">
        <v>27925</v>
      </c>
      <c r="H229" s="61">
        <v>0</v>
      </c>
      <c r="I229" s="61">
        <v>0</v>
      </c>
      <c r="J229" s="61">
        <v>0</v>
      </c>
      <c r="K229" s="61">
        <v>0</v>
      </c>
      <c r="L229" s="61">
        <v>-240720</v>
      </c>
      <c r="M229" s="61">
        <v>0</v>
      </c>
      <c r="N229" s="61">
        <v>-460489</v>
      </c>
      <c r="O229" s="87">
        <v>33158</v>
      </c>
      <c r="P229" s="86">
        <v>-552826</v>
      </c>
    </row>
    <row r="230" spans="1:16" s="10" customFormat="1" x14ac:dyDescent="0.2">
      <c r="A230" s="11"/>
      <c r="B230" s="82">
        <v>748</v>
      </c>
      <c r="C230" s="60" t="s">
        <v>249</v>
      </c>
      <c r="D230" s="82"/>
      <c r="E230" s="83">
        <v>1.6028491839861735E-3</v>
      </c>
      <c r="F230" s="86">
        <v>50210</v>
      </c>
      <c r="G230" s="86">
        <v>16061</v>
      </c>
      <c r="H230" s="61">
        <v>0</v>
      </c>
      <c r="I230" s="61">
        <v>0</v>
      </c>
      <c r="J230" s="61">
        <v>0</v>
      </c>
      <c r="K230" s="61">
        <v>0</v>
      </c>
      <c r="L230" s="61">
        <v>-138448</v>
      </c>
      <c r="M230" s="61">
        <v>0</v>
      </c>
      <c r="N230" s="61">
        <v>-264847</v>
      </c>
      <c r="O230" s="87">
        <v>-14756</v>
      </c>
      <c r="P230" s="86">
        <v>-351780</v>
      </c>
    </row>
    <row r="231" spans="1:16" s="10" customFormat="1" x14ac:dyDescent="0.2">
      <c r="A231" s="11"/>
      <c r="B231" s="82">
        <v>749</v>
      </c>
      <c r="C231" s="60" t="s">
        <v>250</v>
      </c>
      <c r="D231" s="82"/>
      <c r="E231" s="83">
        <v>3.0636120177825487E-3</v>
      </c>
      <c r="F231" s="86">
        <v>95969</v>
      </c>
      <c r="G231" s="86">
        <v>30698</v>
      </c>
      <c r="H231" s="61">
        <v>0</v>
      </c>
      <c r="I231" s="61">
        <v>0</v>
      </c>
      <c r="J231" s="61">
        <v>0</v>
      </c>
      <c r="K231" s="61">
        <v>0</v>
      </c>
      <c r="L231" s="61">
        <v>-264624</v>
      </c>
      <c r="M231" s="61">
        <v>0</v>
      </c>
      <c r="N231" s="61">
        <v>-506216</v>
      </c>
      <c r="O231" s="87">
        <v>-232973</v>
      </c>
      <c r="P231" s="86">
        <v>-877146</v>
      </c>
    </row>
    <row r="232" spans="1:16" s="10" customFormat="1" x14ac:dyDescent="0.2">
      <c r="A232" s="11"/>
      <c r="B232" s="82">
        <v>750</v>
      </c>
      <c r="C232" s="60" t="s">
        <v>251</v>
      </c>
      <c r="D232" s="82"/>
      <c r="E232" s="83">
        <v>0</v>
      </c>
      <c r="F232" s="86">
        <v>0</v>
      </c>
      <c r="G232" s="86">
        <v>0</v>
      </c>
      <c r="H232" s="61">
        <v>0</v>
      </c>
      <c r="I232" s="61">
        <v>0</v>
      </c>
      <c r="J232" s="61">
        <v>0</v>
      </c>
      <c r="K232" s="61">
        <v>0</v>
      </c>
      <c r="L232" s="61">
        <v>0</v>
      </c>
      <c r="M232" s="61">
        <v>0</v>
      </c>
      <c r="N232" s="61">
        <v>0</v>
      </c>
      <c r="O232" s="87">
        <v>0</v>
      </c>
      <c r="P232" s="86">
        <v>0</v>
      </c>
    </row>
    <row r="233" spans="1:16" s="10" customFormat="1" x14ac:dyDescent="0.2">
      <c r="A233" s="11"/>
      <c r="B233" s="82">
        <v>751</v>
      </c>
      <c r="C233" s="60" t="s">
        <v>252</v>
      </c>
      <c r="D233" s="82"/>
      <c r="E233" s="83">
        <v>9.8413765314266734E-5</v>
      </c>
      <c r="F233" s="86">
        <v>3083</v>
      </c>
      <c r="G233" s="86">
        <v>986</v>
      </c>
      <c r="H233" s="61">
        <v>0</v>
      </c>
      <c r="I233" s="61">
        <v>0</v>
      </c>
      <c r="J233" s="61">
        <v>0</v>
      </c>
      <c r="K233" s="61">
        <v>0</v>
      </c>
      <c r="L233" s="61">
        <v>-8501</v>
      </c>
      <c r="M233" s="61">
        <v>0</v>
      </c>
      <c r="N233" s="61">
        <v>-16261</v>
      </c>
      <c r="O233" s="87">
        <v>4588</v>
      </c>
      <c r="P233" s="86">
        <v>-16105</v>
      </c>
    </row>
    <row r="234" spans="1:16" s="10" customFormat="1" x14ac:dyDescent="0.2">
      <c r="A234" s="11"/>
      <c r="B234" s="82">
        <v>752</v>
      </c>
      <c r="C234" s="60" t="s">
        <v>253</v>
      </c>
      <c r="D234" s="82"/>
      <c r="E234" s="83">
        <v>4.7184876626336168E-3</v>
      </c>
      <c r="F234" s="86">
        <v>147808</v>
      </c>
      <c r="G234" s="86">
        <v>47280</v>
      </c>
      <c r="H234" s="61">
        <v>0</v>
      </c>
      <c r="I234" s="61">
        <v>0</v>
      </c>
      <c r="J234" s="61">
        <v>0</v>
      </c>
      <c r="K234" s="61">
        <v>0</v>
      </c>
      <c r="L234" s="61">
        <v>-407566</v>
      </c>
      <c r="M234" s="61">
        <v>0</v>
      </c>
      <c r="N234" s="61">
        <v>-779660</v>
      </c>
      <c r="O234" s="87">
        <v>-291104</v>
      </c>
      <c r="P234" s="86">
        <v>-1283242</v>
      </c>
    </row>
    <row r="235" spans="1:16" s="10" customFormat="1" x14ac:dyDescent="0.2">
      <c r="A235" s="11"/>
      <c r="B235" s="82">
        <v>753</v>
      </c>
      <c r="C235" s="60" t="s">
        <v>254</v>
      </c>
      <c r="D235" s="82"/>
      <c r="E235" s="83">
        <v>3.5144535793998257E-3</v>
      </c>
      <c r="F235" s="86">
        <v>110091</v>
      </c>
      <c r="G235" s="86">
        <v>35215</v>
      </c>
      <c r="H235" s="61">
        <v>0</v>
      </c>
      <c r="I235" s="61">
        <v>0</v>
      </c>
      <c r="J235" s="61">
        <v>0</v>
      </c>
      <c r="K235" s="61">
        <v>0</v>
      </c>
      <c r="L235" s="61">
        <v>-303566</v>
      </c>
      <c r="M235" s="61">
        <v>0</v>
      </c>
      <c r="N235" s="61">
        <v>-580711</v>
      </c>
      <c r="O235" s="87">
        <v>-271049</v>
      </c>
      <c r="P235" s="86">
        <v>-1010020</v>
      </c>
    </row>
    <row r="236" spans="1:16" s="10" customFormat="1" x14ac:dyDescent="0.2">
      <c r="A236" s="11"/>
      <c r="B236" s="82">
        <v>754</v>
      </c>
      <c r="C236" s="60" t="s">
        <v>255</v>
      </c>
      <c r="D236" s="82"/>
      <c r="E236" s="83">
        <v>2.3314467607246955E-3</v>
      </c>
      <c r="F236" s="86">
        <v>73033</v>
      </c>
      <c r="G236" s="86">
        <v>23361</v>
      </c>
      <c r="H236" s="61">
        <v>0</v>
      </c>
      <c r="I236" s="61">
        <v>0</v>
      </c>
      <c r="J236" s="61">
        <v>0</v>
      </c>
      <c r="K236" s="61">
        <v>0</v>
      </c>
      <c r="L236" s="61">
        <v>-201382</v>
      </c>
      <c r="M236" s="61">
        <v>0</v>
      </c>
      <c r="N236" s="61">
        <v>-385237</v>
      </c>
      <c r="O236" s="87">
        <v>-208703</v>
      </c>
      <c r="P236" s="86">
        <v>-698928</v>
      </c>
    </row>
    <row r="237" spans="1:16" s="10" customFormat="1" x14ac:dyDescent="0.2">
      <c r="A237" s="11"/>
      <c r="B237" s="82">
        <v>756</v>
      </c>
      <c r="C237" s="60" t="s">
        <v>256</v>
      </c>
      <c r="D237" s="82"/>
      <c r="E237" s="83">
        <v>7.3011127121601531E-3</v>
      </c>
      <c r="F237" s="86">
        <v>228710</v>
      </c>
      <c r="G237" s="86">
        <v>73158</v>
      </c>
      <c r="H237" s="61">
        <v>0</v>
      </c>
      <c r="I237" s="61">
        <v>0</v>
      </c>
      <c r="J237" s="61">
        <v>0</v>
      </c>
      <c r="K237" s="61">
        <v>0</v>
      </c>
      <c r="L237" s="61">
        <v>-630644</v>
      </c>
      <c r="M237" s="61">
        <v>0</v>
      </c>
      <c r="N237" s="61">
        <v>-1206400</v>
      </c>
      <c r="O237" s="87">
        <v>263240</v>
      </c>
      <c r="P237" s="86">
        <v>-1271936</v>
      </c>
    </row>
    <row r="238" spans="1:16" s="10" customFormat="1" x14ac:dyDescent="0.2">
      <c r="A238" s="11"/>
      <c r="B238" s="82">
        <v>757</v>
      </c>
      <c r="C238" s="60" t="s">
        <v>257</v>
      </c>
      <c r="D238" s="82"/>
      <c r="E238" s="83">
        <v>1.5939896655723694E-3</v>
      </c>
      <c r="F238" s="86">
        <v>49932</v>
      </c>
      <c r="G238" s="86">
        <v>15972</v>
      </c>
      <c r="H238" s="61">
        <v>0</v>
      </c>
      <c r="I238" s="61">
        <v>0</v>
      </c>
      <c r="J238" s="61">
        <v>0</v>
      </c>
      <c r="K238" s="61">
        <v>0</v>
      </c>
      <c r="L238" s="61">
        <v>-137683</v>
      </c>
      <c r="M238" s="61">
        <v>0</v>
      </c>
      <c r="N238" s="61">
        <v>-263383</v>
      </c>
      <c r="O238" s="87">
        <v>-32815</v>
      </c>
      <c r="P238" s="86">
        <v>-367977</v>
      </c>
    </row>
    <row r="239" spans="1:16" s="10" customFormat="1" x14ac:dyDescent="0.2">
      <c r="A239" s="11"/>
      <c r="B239" s="82">
        <v>759</v>
      </c>
      <c r="C239" s="60" t="s">
        <v>258</v>
      </c>
      <c r="D239" s="82"/>
      <c r="E239" s="83">
        <v>0</v>
      </c>
      <c r="F239" s="86">
        <v>0</v>
      </c>
      <c r="G239" s="86">
        <v>0</v>
      </c>
      <c r="H239" s="61">
        <v>0</v>
      </c>
      <c r="I239" s="61">
        <v>0</v>
      </c>
      <c r="J239" s="61">
        <v>0</v>
      </c>
      <c r="K239" s="61">
        <v>0</v>
      </c>
      <c r="L239" s="61">
        <v>0</v>
      </c>
      <c r="M239" s="61">
        <v>0</v>
      </c>
      <c r="N239" s="61">
        <v>0</v>
      </c>
      <c r="O239" s="87">
        <v>0</v>
      </c>
      <c r="P239" s="86">
        <v>0</v>
      </c>
    </row>
    <row r="240" spans="1:16" s="10" customFormat="1" x14ac:dyDescent="0.2">
      <c r="A240" s="11"/>
      <c r="B240" s="82">
        <v>760</v>
      </c>
      <c r="C240" s="60" t="s">
        <v>259</v>
      </c>
      <c r="D240" s="82"/>
      <c r="E240" s="83">
        <v>0</v>
      </c>
      <c r="F240" s="86">
        <v>0</v>
      </c>
      <c r="G240" s="86">
        <v>0</v>
      </c>
      <c r="H240" s="61">
        <v>0</v>
      </c>
      <c r="I240" s="61">
        <v>0</v>
      </c>
      <c r="J240" s="61">
        <v>0</v>
      </c>
      <c r="K240" s="61">
        <v>0</v>
      </c>
      <c r="L240" s="61">
        <v>0</v>
      </c>
      <c r="M240" s="61">
        <v>0</v>
      </c>
      <c r="N240" s="61">
        <v>0</v>
      </c>
      <c r="O240" s="87">
        <v>0</v>
      </c>
      <c r="P240" s="86">
        <v>0</v>
      </c>
    </row>
    <row r="241" spans="1:16" s="10" customFormat="1" x14ac:dyDescent="0.2">
      <c r="A241" s="11"/>
      <c r="B241" s="82">
        <v>761</v>
      </c>
      <c r="C241" s="60" t="s">
        <v>260</v>
      </c>
      <c r="D241" s="82"/>
      <c r="E241" s="83">
        <v>1.3332978388929816E-3</v>
      </c>
      <c r="F241" s="86">
        <v>41766</v>
      </c>
      <c r="G241" s="86">
        <v>13360</v>
      </c>
      <c r="H241" s="61">
        <v>0</v>
      </c>
      <c r="I241" s="61">
        <v>0</v>
      </c>
      <c r="J241" s="61">
        <v>0</v>
      </c>
      <c r="K241" s="61">
        <v>0</v>
      </c>
      <c r="L241" s="61">
        <v>-115165</v>
      </c>
      <c r="M241" s="61">
        <v>0</v>
      </c>
      <c r="N241" s="61">
        <v>-220308</v>
      </c>
      <c r="O241" s="87">
        <v>-60963</v>
      </c>
      <c r="P241" s="86">
        <v>-341310</v>
      </c>
    </row>
    <row r="242" spans="1:16" s="10" customFormat="1" x14ac:dyDescent="0.2">
      <c r="A242" s="11"/>
      <c r="B242" s="82">
        <v>762</v>
      </c>
      <c r="C242" s="60" t="s">
        <v>261</v>
      </c>
      <c r="D242" s="82"/>
      <c r="E242" s="83">
        <v>0</v>
      </c>
      <c r="F242" s="86">
        <v>0</v>
      </c>
      <c r="G242" s="86">
        <v>0</v>
      </c>
      <c r="H242" s="61">
        <v>0</v>
      </c>
      <c r="I242" s="61">
        <v>0</v>
      </c>
      <c r="J242" s="61">
        <v>0</v>
      </c>
      <c r="K242" s="61">
        <v>0</v>
      </c>
      <c r="L242" s="61">
        <v>0</v>
      </c>
      <c r="M242" s="61">
        <v>0</v>
      </c>
      <c r="N242" s="61">
        <v>0</v>
      </c>
      <c r="O242" s="87">
        <v>0</v>
      </c>
      <c r="P242" s="86">
        <v>0</v>
      </c>
    </row>
    <row r="243" spans="1:16" s="10" customFormat="1" x14ac:dyDescent="0.2">
      <c r="A243" s="11"/>
      <c r="B243" s="82">
        <v>765</v>
      </c>
      <c r="C243" s="60" t="s">
        <v>262</v>
      </c>
      <c r="D243" s="82"/>
      <c r="E243" s="83">
        <v>1.6612671308803981E-2</v>
      </c>
      <c r="F243" s="86">
        <v>520397</v>
      </c>
      <c r="G243" s="86">
        <v>166461</v>
      </c>
      <c r="H243" s="61">
        <v>0</v>
      </c>
      <c r="I243" s="61">
        <v>0</v>
      </c>
      <c r="J243" s="61">
        <v>0</v>
      </c>
      <c r="K243" s="61">
        <v>0</v>
      </c>
      <c r="L243" s="61">
        <v>-1434943</v>
      </c>
      <c r="M243" s="61">
        <v>0</v>
      </c>
      <c r="N243" s="61">
        <v>-2744997</v>
      </c>
      <c r="O243" s="87">
        <v>-202680</v>
      </c>
      <c r="P243" s="86">
        <v>-3695762</v>
      </c>
    </row>
    <row r="244" spans="1:16" s="10" customFormat="1" x14ac:dyDescent="0.2">
      <c r="A244" s="11"/>
      <c r="B244" s="82">
        <v>766</v>
      </c>
      <c r="C244" s="60" t="s">
        <v>263</v>
      </c>
      <c r="D244" s="82"/>
      <c r="E244" s="83">
        <v>1.040015285653383E-4</v>
      </c>
      <c r="F244" s="86">
        <v>3258</v>
      </c>
      <c r="G244" s="86">
        <v>1042</v>
      </c>
      <c r="H244" s="61">
        <v>0</v>
      </c>
      <c r="I244" s="61">
        <v>0</v>
      </c>
      <c r="J244" s="61">
        <v>0</v>
      </c>
      <c r="K244" s="61">
        <v>0</v>
      </c>
      <c r="L244" s="61">
        <v>-8983</v>
      </c>
      <c r="M244" s="61">
        <v>0</v>
      </c>
      <c r="N244" s="61">
        <v>-17185</v>
      </c>
      <c r="O244" s="87">
        <v>-7261</v>
      </c>
      <c r="P244" s="86">
        <v>-29129</v>
      </c>
    </row>
    <row r="245" spans="1:16" s="10" customFormat="1" x14ac:dyDescent="0.2">
      <c r="A245" s="11"/>
      <c r="B245" s="82">
        <v>767</v>
      </c>
      <c r="C245" s="60" t="s">
        <v>264</v>
      </c>
      <c r="D245" s="82"/>
      <c r="E245" s="83">
        <v>1.478333908045684E-2</v>
      </c>
      <c r="F245" s="86">
        <v>463093</v>
      </c>
      <c r="G245" s="86">
        <v>148131</v>
      </c>
      <c r="H245" s="61">
        <v>0</v>
      </c>
      <c r="I245" s="61">
        <v>0</v>
      </c>
      <c r="J245" s="61">
        <v>0</v>
      </c>
      <c r="K245" s="61">
        <v>0</v>
      </c>
      <c r="L245" s="61">
        <v>-1276932</v>
      </c>
      <c r="M245" s="61">
        <v>0</v>
      </c>
      <c r="N245" s="61">
        <v>-2442727</v>
      </c>
      <c r="O245" s="87">
        <v>220430</v>
      </c>
      <c r="P245" s="86">
        <v>-2888005</v>
      </c>
    </row>
    <row r="246" spans="1:16" s="10" customFormat="1" x14ac:dyDescent="0.2">
      <c r="A246" s="11"/>
      <c r="B246" s="82">
        <v>768</v>
      </c>
      <c r="C246" s="60" t="s">
        <v>265</v>
      </c>
      <c r="D246" s="82"/>
      <c r="E246" s="83">
        <v>3.3425591938282544E-3</v>
      </c>
      <c r="F246" s="86">
        <v>104707</v>
      </c>
      <c r="G246" s="86">
        <v>33493</v>
      </c>
      <c r="H246" s="61">
        <v>0</v>
      </c>
      <c r="I246" s="61">
        <v>0</v>
      </c>
      <c r="J246" s="61">
        <v>0</v>
      </c>
      <c r="K246" s="61">
        <v>0</v>
      </c>
      <c r="L246" s="61">
        <v>-288718</v>
      </c>
      <c r="M246" s="61">
        <v>0</v>
      </c>
      <c r="N246" s="61">
        <v>-552308</v>
      </c>
      <c r="O246" s="87">
        <v>-83109</v>
      </c>
      <c r="P246" s="86">
        <v>-785935</v>
      </c>
    </row>
    <row r="247" spans="1:16" s="10" customFormat="1" x14ac:dyDescent="0.2">
      <c r="A247" s="11"/>
      <c r="B247" s="82">
        <v>769</v>
      </c>
      <c r="C247" s="60" t="s">
        <v>266</v>
      </c>
      <c r="D247" s="82"/>
      <c r="E247" s="83">
        <v>6.0909023310501218E-3</v>
      </c>
      <c r="F247" s="86">
        <v>190799</v>
      </c>
      <c r="G247" s="86">
        <v>61032</v>
      </c>
      <c r="H247" s="61">
        <v>0</v>
      </c>
      <c r="I247" s="61">
        <v>0</v>
      </c>
      <c r="J247" s="61">
        <v>0</v>
      </c>
      <c r="K247" s="61">
        <v>0</v>
      </c>
      <c r="L247" s="61">
        <v>-526110</v>
      </c>
      <c r="M247" s="61">
        <v>0</v>
      </c>
      <c r="N247" s="61">
        <v>-1006431</v>
      </c>
      <c r="O247" s="87">
        <v>-569872</v>
      </c>
      <c r="P247" s="86">
        <v>-1850582</v>
      </c>
    </row>
    <row r="248" spans="1:16" s="10" customFormat="1" x14ac:dyDescent="0.2">
      <c r="A248" s="11"/>
      <c r="B248" s="82">
        <v>770</v>
      </c>
      <c r="C248" s="60" t="s">
        <v>267</v>
      </c>
      <c r="D248" s="82"/>
      <c r="E248" s="83">
        <v>2.8659613676007868E-3</v>
      </c>
      <c r="F248" s="86">
        <v>89777</v>
      </c>
      <c r="G248" s="86">
        <v>28717</v>
      </c>
      <c r="H248" s="61">
        <v>0</v>
      </c>
      <c r="I248" s="61">
        <v>0</v>
      </c>
      <c r="J248" s="61">
        <v>0</v>
      </c>
      <c r="K248" s="61">
        <v>0</v>
      </c>
      <c r="L248" s="61">
        <v>-247551</v>
      </c>
      <c r="M248" s="61">
        <v>0</v>
      </c>
      <c r="N248" s="61">
        <v>-473558</v>
      </c>
      <c r="O248" s="87">
        <v>-244177</v>
      </c>
      <c r="P248" s="86">
        <v>-846792</v>
      </c>
    </row>
    <row r="249" spans="1:16" s="10" customFormat="1" x14ac:dyDescent="0.2">
      <c r="A249" s="11"/>
      <c r="B249" s="82">
        <v>771</v>
      </c>
      <c r="C249" s="60" t="s">
        <v>268</v>
      </c>
      <c r="D249" s="82"/>
      <c r="E249" s="83">
        <v>1.9710066042993211E-3</v>
      </c>
      <c r="F249" s="86">
        <v>61742</v>
      </c>
      <c r="G249" s="86">
        <v>19750</v>
      </c>
      <c r="H249" s="61">
        <v>0</v>
      </c>
      <c r="I249" s="61">
        <v>0</v>
      </c>
      <c r="J249" s="61">
        <v>0</v>
      </c>
      <c r="K249" s="61">
        <v>0</v>
      </c>
      <c r="L249" s="61">
        <v>-170249</v>
      </c>
      <c r="M249" s="61">
        <v>0</v>
      </c>
      <c r="N249" s="61">
        <v>-325680</v>
      </c>
      <c r="O249" s="87">
        <v>-86175</v>
      </c>
      <c r="P249" s="86">
        <v>-500612</v>
      </c>
    </row>
    <row r="250" spans="1:16" s="10" customFormat="1" x14ac:dyDescent="0.2">
      <c r="A250" s="11"/>
      <c r="B250" s="82">
        <v>772</v>
      </c>
      <c r="C250" s="60" t="s">
        <v>269</v>
      </c>
      <c r="D250" s="82"/>
      <c r="E250" s="83">
        <v>3.2457203803278188E-3</v>
      </c>
      <c r="F250" s="86">
        <v>101673</v>
      </c>
      <c r="G250" s="86">
        <v>32523</v>
      </c>
      <c r="H250" s="61">
        <v>0</v>
      </c>
      <c r="I250" s="61">
        <v>0</v>
      </c>
      <c r="J250" s="61">
        <v>0</v>
      </c>
      <c r="K250" s="61">
        <v>0</v>
      </c>
      <c r="L250" s="61">
        <v>-280354</v>
      </c>
      <c r="M250" s="61">
        <v>0</v>
      </c>
      <c r="N250" s="61">
        <v>-536307</v>
      </c>
      <c r="O250" s="87">
        <v>-196915</v>
      </c>
      <c r="P250" s="86">
        <v>-879380</v>
      </c>
    </row>
    <row r="251" spans="1:16" s="10" customFormat="1" x14ac:dyDescent="0.2">
      <c r="A251" s="11"/>
      <c r="B251" s="82">
        <v>773</v>
      </c>
      <c r="C251" s="60" t="s">
        <v>270</v>
      </c>
      <c r="D251" s="82"/>
      <c r="E251" s="83">
        <v>2.2875686031913586E-3</v>
      </c>
      <c r="F251" s="86">
        <v>71659</v>
      </c>
      <c r="G251" s="86">
        <v>22922</v>
      </c>
      <c r="H251" s="61">
        <v>0</v>
      </c>
      <c r="I251" s="61">
        <v>0</v>
      </c>
      <c r="J251" s="61">
        <v>0</v>
      </c>
      <c r="K251" s="61">
        <v>0</v>
      </c>
      <c r="L251" s="61">
        <v>-197592</v>
      </c>
      <c r="M251" s="61">
        <v>0</v>
      </c>
      <c r="N251" s="61">
        <v>-377987</v>
      </c>
      <c r="O251" s="87">
        <v>-145686</v>
      </c>
      <c r="P251" s="86">
        <v>-626684</v>
      </c>
    </row>
    <row r="252" spans="1:16" s="10" customFormat="1" x14ac:dyDescent="0.2">
      <c r="A252" s="11"/>
      <c r="B252" s="82">
        <v>774</v>
      </c>
      <c r="C252" s="60" t="s">
        <v>271</v>
      </c>
      <c r="D252" s="82"/>
      <c r="E252" s="83">
        <v>2.5803438561625021E-3</v>
      </c>
      <c r="F252" s="86">
        <v>80830</v>
      </c>
      <c r="G252" s="86">
        <v>25855</v>
      </c>
      <c r="H252" s="61">
        <v>0</v>
      </c>
      <c r="I252" s="61">
        <v>0</v>
      </c>
      <c r="J252" s="61">
        <v>0</v>
      </c>
      <c r="K252" s="61">
        <v>0</v>
      </c>
      <c r="L252" s="61">
        <v>-222881</v>
      </c>
      <c r="M252" s="61">
        <v>0</v>
      </c>
      <c r="N252" s="61">
        <v>-426363</v>
      </c>
      <c r="O252" s="87">
        <v>-73862</v>
      </c>
      <c r="P252" s="86">
        <v>-616421</v>
      </c>
    </row>
    <row r="253" spans="1:16" s="10" customFormat="1" x14ac:dyDescent="0.2">
      <c r="A253" s="11"/>
      <c r="B253" s="82">
        <v>775</v>
      </c>
      <c r="C253" s="60" t="s">
        <v>272</v>
      </c>
      <c r="D253" s="82"/>
      <c r="E253" s="83">
        <v>3.2186767998403231E-3</v>
      </c>
      <c r="F253" s="86">
        <v>100826</v>
      </c>
      <c r="G253" s="86">
        <v>32252</v>
      </c>
      <c r="H253" s="61">
        <v>0</v>
      </c>
      <c r="I253" s="61">
        <v>0</v>
      </c>
      <c r="J253" s="61">
        <v>0</v>
      </c>
      <c r="K253" s="61">
        <v>0</v>
      </c>
      <c r="L253" s="61">
        <v>-278018</v>
      </c>
      <c r="M253" s="61">
        <v>0</v>
      </c>
      <c r="N253" s="61">
        <v>-531839</v>
      </c>
      <c r="O253" s="87">
        <v>-19421</v>
      </c>
      <c r="P253" s="86">
        <v>-696200</v>
      </c>
    </row>
    <row r="254" spans="1:16" s="10" customFormat="1" x14ac:dyDescent="0.2">
      <c r="A254" s="11"/>
      <c r="B254" s="82">
        <v>776</v>
      </c>
      <c r="C254" s="60" t="s">
        <v>273</v>
      </c>
      <c r="D254" s="82"/>
      <c r="E254" s="83">
        <v>2.8629250262881215E-3</v>
      </c>
      <c r="F254" s="86">
        <v>89682</v>
      </c>
      <c r="G254" s="86">
        <v>28687</v>
      </c>
      <c r="H254" s="61">
        <v>0</v>
      </c>
      <c r="I254" s="61">
        <v>0</v>
      </c>
      <c r="J254" s="61">
        <v>0</v>
      </c>
      <c r="K254" s="61">
        <v>0</v>
      </c>
      <c r="L254" s="61">
        <v>-247289</v>
      </c>
      <c r="M254" s="61">
        <v>0</v>
      </c>
      <c r="N254" s="61">
        <v>-473056</v>
      </c>
      <c r="O254" s="87">
        <v>-74026</v>
      </c>
      <c r="P254" s="86">
        <v>-676002</v>
      </c>
    </row>
    <row r="255" spans="1:16" s="10" customFormat="1" x14ac:dyDescent="0.2">
      <c r="A255" s="11"/>
      <c r="B255" s="82">
        <v>777</v>
      </c>
      <c r="C255" s="60" t="s">
        <v>274</v>
      </c>
      <c r="D255" s="82"/>
      <c r="E255" s="83">
        <v>1.4666472682338522E-2</v>
      </c>
      <c r="F255" s="86">
        <v>459432</v>
      </c>
      <c r="G255" s="86">
        <v>146960</v>
      </c>
      <c r="H255" s="61">
        <v>0</v>
      </c>
      <c r="I255" s="61">
        <v>0</v>
      </c>
      <c r="J255" s="61">
        <v>0</v>
      </c>
      <c r="K255" s="61">
        <v>0</v>
      </c>
      <c r="L255" s="61">
        <v>-1266837</v>
      </c>
      <c r="M255" s="61">
        <v>0</v>
      </c>
      <c r="N255" s="61">
        <v>-2423417</v>
      </c>
      <c r="O255" s="87">
        <v>-727484</v>
      </c>
      <c r="P255" s="86">
        <v>-3811346</v>
      </c>
    </row>
    <row r="256" spans="1:16" s="10" customFormat="1" x14ac:dyDescent="0.2">
      <c r="A256" s="11"/>
      <c r="B256" s="82">
        <v>778</v>
      </c>
      <c r="C256" s="60" t="s">
        <v>275</v>
      </c>
      <c r="D256" s="82"/>
      <c r="E256" s="83">
        <v>3.7323216373391366E-3</v>
      </c>
      <c r="F256" s="86">
        <v>116916</v>
      </c>
      <c r="G256" s="86">
        <v>37398</v>
      </c>
      <c r="H256" s="61">
        <v>0</v>
      </c>
      <c r="I256" s="61">
        <v>0</v>
      </c>
      <c r="J256" s="61">
        <v>0</v>
      </c>
      <c r="K256" s="61">
        <v>0</v>
      </c>
      <c r="L256" s="61">
        <v>-322385</v>
      </c>
      <c r="M256" s="61">
        <v>0</v>
      </c>
      <c r="N256" s="61">
        <v>-616711</v>
      </c>
      <c r="O256" s="87">
        <v>161003</v>
      </c>
      <c r="P256" s="86">
        <v>-623779</v>
      </c>
    </row>
    <row r="257" spans="1:16" s="10" customFormat="1" x14ac:dyDescent="0.2">
      <c r="A257" s="11"/>
      <c r="B257" s="82">
        <v>779</v>
      </c>
      <c r="C257" s="60" t="s">
        <v>423</v>
      </c>
      <c r="D257" s="82"/>
      <c r="E257" s="83">
        <v>4.0756014503698099E-3</v>
      </c>
      <c r="F257" s="86">
        <v>127669</v>
      </c>
      <c r="G257" s="86">
        <v>40838</v>
      </c>
      <c r="H257" s="61">
        <v>0</v>
      </c>
      <c r="I257" s="61">
        <v>0</v>
      </c>
      <c r="J257" s="61">
        <v>0</v>
      </c>
      <c r="K257" s="61">
        <v>0</v>
      </c>
      <c r="L257" s="61">
        <v>-352036</v>
      </c>
      <c r="M257" s="61">
        <v>0</v>
      </c>
      <c r="N257" s="61">
        <v>-673433</v>
      </c>
      <c r="O257" s="87">
        <v>771211</v>
      </c>
      <c r="P257" s="86">
        <v>-85751</v>
      </c>
    </row>
    <row r="258" spans="1:16" s="10" customFormat="1" x14ac:dyDescent="0.2">
      <c r="A258" s="11"/>
      <c r="B258" s="82">
        <v>785</v>
      </c>
      <c r="C258" s="60" t="s">
        <v>276</v>
      </c>
      <c r="D258" s="82"/>
      <c r="E258" s="83">
        <v>3.6341258785127844E-3</v>
      </c>
      <c r="F258" s="86">
        <v>113840</v>
      </c>
      <c r="G258" s="86">
        <v>36414</v>
      </c>
      <c r="H258" s="61">
        <v>0</v>
      </c>
      <c r="I258" s="61">
        <v>0</v>
      </c>
      <c r="J258" s="61">
        <v>0</v>
      </c>
      <c r="K258" s="61">
        <v>0</v>
      </c>
      <c r="L258" s="61">
        <v>-313903</v>
      </c>
      <c r="M258" s="61">
        <v>0</v>
      </c>
      <c r="N258" s="61">
        <v>-600485</v>
      </c>
      <c r="O258" s="87">
        <v>31292</v>
      </c>
      <c r="P258" s="86">
        <v>-732842</v>
      </c>
    </row>
    <row r="259" spans="1:16" s="10" customFormat="1" x14ac:dyDescent="0.2">
      <c r="A259" s="11"/>
      <c r="B259" s="82">
        <v>786</v>
      </c>
      <c r="C259" s="60" t="s">
        <v>277</v>
      </c>
      <c r="D259" s="82"/>
      <c r="E259" s="83">
        <v>0</v>
      </c>
      <c r="F259" s="86">
        <v>0</v>
      </c>
      <c r="G259" s="86">
        <v>0</v>
      </c>
      <c r="H259" s="61">
        <v>0</v>
      </c>
      <c r="I259" s="61">
        <v>0</v>
      </c>
      <c r="J259" s="61">
        <v>0</v>
      </c>
      <c r="K259" s="61">
        <v>0</v>
      </c>
      <c r="L259" s="61">
        <v>0</v>
      </c>
      <c r="M259" s="61">
        <v>0</v>
      </c>
      <c r="N259" s="61">
        <v>0</v>
      </c>
      <c r="O259" s="87">
        <v>-7022</v>
      </c>
      <c r="P259" s="86">
        <v>-7022</v>
      </c>
    </row>
    <row r="260" spans="1:16" s="10" customFormat="1" x14ac:dyDescent="0.2">
      <c r="A260" s="11"/>
      <c r="B260" s="82">
        <v>794</v>
      </c>
      <c r="C260" s="60" t="s">
        <v>278</v>
      </c>
      <c r="D260" s="82"/>
      <c r="E260" s="83">
        <v>4.0945506074562205E-3</v>
      </c>
      <c r="F260" s="86">
        <v>128263</v>
      </c>
      <c r="G260" s="86">
        <v>41028</v>
      </c>
      <c r="H260" s="61">
        <v>0</v>
      </c>
      <c r="I260" s="61">
        <v>0</v>
      </c>
      <c r="J260" s="61">
        <v>0</v>
      </c>
      <c r="K260" s="61">
        <v>0</v>
      </c>
      <c r="L260" s="61">
        <v>-353673</v>
      </c>
      <c r="M260" s="61">
        <v>0</v>
      </c>
      <c r="N260" s="61">
        <v>-676564</v>
      </c>
      <c r="O260" s="87">
        <v>-10352</v>
      </c>
      <c r="P260" s="86">
        <v>-871298</v>
      </c>
    </row>
    <row r="261" spans="1:16" s="10" customFormat="1" x14ac:dyDescent="0.2">
      <c r="A261" s="11"/>
      <c r="B261" s="82">
        <v>820</v>
      </c>
      <c r="C261" s="60" t="s">
        <v>279</v>
      </c>
      <c r="D261" s="82"/>
      <c r="E261" s="83">
        <v>4.6684887449985283E-6</v>
      </c>
      <c r="F261" s="86">
        <v>146</v>
      </c>
      <c r="G261" s="86">
        <v>47</v>
      </c>
      <c r="H261" s="61">
        <v>0</v>
      </c>
      <c r="I261" s="61">
        <v>0</v>
      </c>
      <c r="J261" s="61">
        <v>0</v>
      </c>
      <c r="K261" s="61">
        <v>0</v>
      </c>
      <c r="L261" s="61">
        <v>-403</v>
      </c>
      <c r="M261" s="61">
        <v>0</v>
      </c>
      <c r="N261" s="61">
        <v>-771</v>
      </c>
      <c r="O261" s="87">
        <v>883</v>
      </c>
      <c r="P261" s="86">
        <v>-98</v>
      </c>
    </row>
    <row r="262" spans="1:16" s="10" customFormat="1" x14ac:dyDescent="0.2">
      <c r="A262" s="11"/>
      <c r="B262" s="82">
        <v>834</v>
      </c>
      <c r="C262" s="60" t="s">
        <v>280</v>
      </c>
      <c r="D262" s="82"/>
      <c r="E262" s="83">
        <v>6.448184294627761E-6</v>
      </c>
      <c r="F262" s="86">
        <v>202</v>
      </c>
      <c r="G262" s="86">
        <v>65</v>
      </c>
      <c r="H262" s="61">
        <v>0</v>
      </c>
      <c r="I262" s="61">
        <v>0</v>
      </c>
      <c r="J262" s="61">
        <v>0</v>
      </c>
      <c r="K262" s="61">
        <v>0</v>
      </c>
      <c r="L262" s="61">
        <v>-557</v>
      </c>
      <c r="M262" s="61">
        <v>0</v>
      </c>
      <c r="N262" s="61">
        <v>-1065</v>
      </c>
      <c r="O262" s="87">
        <v>1220</v>
      </c>
      <c r="P262" s="86">
        <v>-135</v>
      </c>
    </row>
    <row r="263" spans="1:16" s="10" customFormat="1" x14ac:dyDescent="0.2">
      <c r="A263" s="11"/>
      <c r="B263" s="82">
        <v>837</v>
      </c>
      <c r="C263" s="60" t="s">
        <v>281</v>
      </c>
      <c r="D263" s="82"/>
      <c r="E263" s="83">
        <v>0</v>
      </c>
      <c r="F263" s="86">
        <v>0</v>
      </c>
      <c r="G263" s="86">
        <v>0</v>
      </c>
      <c r="H263" s="61">
        <v>0</v>
      </c>
      <c r="I263" s="61">
        <v>0</v>
      </c>
      <c r="J263" s="61">
        <v>0</v>
      </c>
      <c r="K263" s="61">
        <v>0</v>
      </c>
      <c r="L263" s="61">
        <v>0</v>
      </c>
      <c r="M263" s="61">
        <v>0</v>
      </c>
      <c r="N263" s="61">
        <v>0</v>
      </c>
      <c r="O263" s="87">
        <v>0</v>
      </c>
      <c r="P263" s="86">
        <v>0</v>
      </c>
    </row>
    <row r="264" spans="1:16" s="10" customFormat="1" x14ac:dyDescent="0.2">
      <c r="A264" s="11"/>
      <c r="B264" s="82">
        <v>838</v>
      </c>
      <c r="C264" s="60" t="s">
        <v>282</v>
      </c>
      <c r="D264" s="82"/>
      <c r="E264" s="83">
        <v>0</v>
      </c>
      <c r="F264" s="86">
        <v>0</v>
      </c>
      <c r="G264" s="86">
        <v>0</v>
      </c>
      <c r="H264" s="61">
        <v>0</v>
      </c>
      <c r="I264" s="61">
        <v>0</v>
      </c>
      <c r="J264" s="61">
        <v>0</v>
      </c>
      <c r="K264" s="61">
        <v>0</v>
      </c>
      <c r="L264" s="61">
        <v>0</v>
      </c>
      <c r="M264" s="61">
        <v>0</v>
      </c>
      <c r="N264" s="61">
        <v>0</v>
      </c>
      <c r="O264" s="87">
        <v>0</v>
      </c>
      <c r="P264" s="86">
        <v>0</v>
      </c>
    </row>
    <row r="265" spans="1:16" s="10" customFormat="1" x14ac:dyDescent="0.2">
      <c r="A265" s="11"/>
      <c r="B265" s="82">
        <v>839</v>
      </c>
      <c r="C265" s="60" t="s">
        <v>283</v>
      </c>
      <c r="D265" s="82"/>
      <c r="E265" s="83">
        <v>6.4133695703220189E-6</v>
      </c>
      <c r="F265" s="86">
        <v>201</v>
      </c>
      <c r="G265" s="86">
        <v>64</v>
      </c>
      <c r="H265" s="61">
        <v>0</v>
      </c>
      <c r="I265" s="61">
        <v>0</v>
      </c>
      <c r="J265" s="61">
        <v>0</v>
      </c>
      <c r="K265" s="61">
        <v>0</v>
      </c>
      <c r="L265" s="61">
        <v>-554</v>
      </c>
      <c r="M265" s="61">
        <v>0</v>
      </c>
      <c r="N265" s="61">
        <v>-1060</v>
      </c>
      <c r="O265" s="87">
        <v>1214</v>
      </c>
      <c r="P265" s="86">
        <v>-135</v>
      </c>
    </row>
    <row r="266" spans="1:16" s="10" customFormat="1" x14ac:dyDescent="0.2">
      <c r="A266" s="11"/>
      <c r="B266" s="82">
        <v>840</v>
      </c>
      <c r="C266" s="60" t="s">
        <v>284</v>
      </c>
      <c r="D266" s="82"/>
      <c r="E266" s="83">
        <v>0</v>
      </c>
      <c r="F266" s="86">
        <v>0</v>
      </c>
      <c r="G266" s="86">
        <v>0</v>
      </c>
      <c r="H266" s="61">
        <v>0</v>
      </c>
      <c r="I266" s="61">
        <v>0</v>
      </c>
      <c r="J266" s="61">
        <v>0</v>
      </c>
      <c r="K266" s="61">
        <v>0</v>
      </c>
      <c r="L266" s="61">
        <v>0</v>
      </c>
      <c r="M266" s="61">
        <v>0</v>
      </c>
      <c r="N266" s="61">
        <v>0</v>
      </c>
      <c r="O266" s="87">
        <v>0</v>
      </c>
      <c r="P266" s="86">
        <v>0</v>
      </c>
    </row>
    <row r="267" spans="1:16" s="10" customFormat="1" x14ac:dyDescent="0.2">
      <c r="A267" s="11"/>
      <c r="B267" s="82">
        <v>841</v>
      </c>
      <c r="C267" s="60" t="s">
        <v>285</v>
      </c>
      <c r="D267" s="82"/>
      <c r="E267" s="83">
        <v>3.7697217693855836E-4</v>
      </c>
      <c r="F267" s="86">
        <v>11809</v>
      </c>
      <c r="G267" s="86">
        <v>3777</v>
      </c>
      <c r="H267" s="61">
        <v>0</v>
      </c>
      <c r="I267" s="61">
        <v>0</v>
      </c>
      <c r="J267" s="61">
        <v>0</v>
      </c>
      <c r="K267" s="61">
        <v>0</v>
      </c>
      <c r="L267" s="61">
        <v>-32562</v>
      </c>
      <c r="M267" s="61">
        <v>0</v>
      </c>
      <c r="N267" s="61">
        <v>-62289</v>
      </c>
      <c r="O267" s="87">
        <v>4818</v>
      </c>
      <c r="P267" s="86">
        <v>-74447</v>
      </c>
    </row>
    <row r="268" spans="1:16" s="10" customFormat="1" x14ac:dyDescent="0.2">
      <c r="A268" s="11"/>
      <c r="B268" s="82">
        <v>842</v>
      </c>
      <c r="C268" s="60" t="s">
        <v>286</v>
      </c>
      <c r="D268" s="82"/>
      <c r="E268" s="83">
        <v>4.6684887449985283E-6</v>
      </c>
      <c r="F268" s="86">
        <v>146</v>
      </c>
      <c r="G268" s="86">
        <v>47</v>
      </c>
      <c r="H268" s="61">
        <v>0</v>
      </c>
      <c r="I268" s="61">
        <v>0</v>
      </c>
      <c r="J268" s="61">
        <v>0</v>
      </c>
      <c r="K268" s="61">
        <v>0</v>
      </c>
      <c r="L268" s="61">
        <v>-403</v>
      </c>
      <c r="M268" s="61">
        <v>0</v>
      </c>
      <c r="N268" s="61">
        <v>-771</v>
      </c>
      <c r="O268" s="87">
        <v>883</v>
      </c>
      <c r="P268" s="86">
        <v>-98</v>
      </c>
    </row>
    <row r="269" spans="1:16" s="10" customFormat="1" x14ac:dyDescent="0.2">
      <c r="A269" s="11"/>
      <c r="B269" s="82">
        <v>844</v>
      </c>
      <c r="C269" s="60" t="s">
        <v>287</v>
      </c>
      <c r="D269" s="82"/>
      <c r="E269" s="83">
        <v>1.8006672764134061E-5</v>
      </c>
      <c r="F269" s="86">
        <v>564</v>
      </c>
      <c r="G269" s="86">
        <v>180</v>
      </c>
      <c r="H269" s="61">
        <v>0</v>
      </c>
      <c r="I269" s="61">
        <v>0</v>
      </c>
      <c r="J269" s="61">
        <v>0</v>
      </c>
      <c r="K269" s="61">
        <v>0</v>
      </c>
      <c r="L269" s="61">
        <v>-1555</v>
      </c>
      <c r="M269" s="61">
        <v>0</v>
      </c>
      <c r="N269" s="61">
        <v>-2975</v>
      </c>
      <c r="O269" s="87">
        <v>3407</v>
      </c>
      <c r="P269" s="86">
        <v>-379</v>
      </c>
    </row>
    <row r="270" spans="1:16" s="10" customFormat="1" x14ac:dyDescent="0.2">
      <c r="A270" s="11"/>
      <c r="B270" s="82">
        <v>845</v>
      </c>
      <c r="C270" s="60" t="s">
        <v>288</v>
      </c>
      <c r="D270" s="82"/>
      <c r="E270" s="83">
        <v>0</v>
      </c>
      <c r="F270" s="86">
        <v>0</v>
      </c>
      <c r="G270" s="86">
        <v>0</v>
      </c>
      <c r="H270" s="61">
        <v>0</v>
      </c>
      <c r="I270" s="61">
        <v>0</v>
      </c>
      <c r="J270" s="61">
        <v>0</v>
      </c>
      <c r="K270" s="61">
        <v>0</v>
      </c>
      <c r="L270" s="61">
        <v>0</v>
      </c>
      <c r="M270" s="61">
        <v>0</v>
      </c>
      <c r="N270" s="61">
        <v>0</v>
      </c>
      <c r="O270" s="87">
        <v>0</v>
      </c>
      <c r="P270" s="86">
        <v>0</v>
      </c>
    </row>
    <row r="271" spans="1:16" s="10" customFormat="1" x14ac:dyDescent="0.2">
      <c r="A271" s="11"/>
      <c r="B271" s="82">
        <v>847</v>
      </c>
      <c r="C271" s="60" t="s">
        <v>289</v>
      </c>
      <c r="D271" s="82"/>
      <c r="E271" s="83">
        <v>1.1870163144243416E-6</v>
      </c>
      <c r="F271" s="86">
        <v>37</v>
      </c>
      <c r="G271" s="86">
        <v>12</v>
      </c>
      <c r="H271" s="61">
        <v>0</v>
      </c>
      <c r="I271" s="61">
        <v>0</v>
      </c>
      <c r="J271" s="61">
        <v>0</v>
      </c>
      <c r="K271" s="61">
        <v>0</v>
      </c>
      <c r="L271" s="61">
        <v>-103</v>
      </c>
      <c r="M271" s="61">
        <v>0</v>
      </c>
      <c r="N271" s="61">
        <v>-196</v>
      </c>
      <c r="O271" s="87">
        <v>225</v>
      </c>
      <c r="P271" s="86">
        <v>-25</v>
      </c>
    </row>
    <row r="272" spans="1:16" s="10" customFormat="1" x14ac:dyDescent="0.2">
      <c r="A272" s="11"/>
      <c r="B272" s="82">
        <v>848</v>
      </c>
      <c r="C272" s="60" t="s">
        <v>290</v>
      </c>
      <c r="D272" s="82"/>
      <c r="E272" s="83">
        <v>5.8847502567616998E-3</v>
      </c>
      <c r="F272" s="86">
        <v>184342</v>
      </c>
      <c r="G272" s="86">
        <v>58966</v>
      </c>
      <c r="H272" s="61">
        <v>0</v>
      </c>
      <c r="I272" s="61">
        <v>0</v>
      </c>
      <c r="J272" s="61">
        <v>0</v>
      </c>
      <c r="K272" s="61">
        <v>0</v>
      </c>
      <c r="L272" s="61">
        <v>-508304</v>
      </c>
      <c r="M272" s="61">
        <v>0</v>
      </c>
      <c r="N272" s="61">
        <v>-972368</v>
      </c>
      <c r="O272" s="87">
        <v>64756</v>
      </c>
      <c r="P272" s="86">
        <v>-1172608</v>
      </c>
    </row>
    <row r="273" spans="1:16" s="10" customFormat="1" x14ac:dyDescent="0.2">
      <c r="A273" s="11"/>
      <c r="B273" s="82">
        <v>850</v>
      </c>
      <c r="C273" s="60" t="s">
        <v>291</v>
      </c>
      <c r="D273" s="82"/>
      <c r="E273" s="83">
        <v>0</v>
      </c>
      <c r="F273" s="86">
        <v>0</v>
      </c>
      <c r="G273" s="86">
        <v>0</v>
      </c>
      <c r="H273" s="61">
        <v>0</v>
      </c>
      <c r="I273" s="61">
        <v>0</v>
      </c>
      <c r="J273" s="61">
        <v>0</v>
      </c>
      <c r="K273" s="61">
        <v>0</v>
      </c>
      <c r="L273" s="61">
        <v>0</v>
      </c>
      <c r="M273" s="61">
        <v>0</v>
      </c>
      <c r="N273" s="61">
        <v>0</v>
      </c>
      <c r="O273" s="87">
        <v>0</v>
      </c>
      <c r="P273" s="86">
        <v>0</v>
      </c>
    </row>
    <row r="274" spans="1:16" s="10" customFormat="1" x14ac:dyDescent="0.2">
      <c r="A274" s="11"/>
      <c r="B274" s="82">
        <v>851</v>
      </c>
      <c r="C274" s="60" t="s">
        <v>292</v>
      </c>
      <c r="D274" s="82"/>
      <c r="E274" s="83">
        <v>1.7329443484186653E-4</v>
      </c>
      <c r="F274" s="86">
        <v>5429</v>
      </c>
      <c r="G274" s="86">
        <v>1736</v>
      </c>
      <c r="H274" s="61">
        <v>0</v>
      </c>
      <c r="I274" s="61">
        <v>0</v>
      </c>
      <c r="J274" s="61">
        <v>0</v>
      </c>
      <c r="K274" s="61">
        <v>0</v>
      </c>
      <c r="L274" s="61">
        <v>-14969</v>
      </c>
      <c r="M274" s="61">
        <v>0</v>
      </c>
      <c r="N274" s="61">
        <v>-28634</v>
      </c>
      <c r="O274" s="87">
        <v>7770</v>
      </c>
      <c r="P274" s="86">
        <v>-28668</v>
      </c>
    </row>
    <row r="275" spans="1:16" s="10" customFormat="1" x14ac:dyDescent="0.2">
      <c r="A275" s="11"/>
      <c r="B275" s="82">
        <v>852</v>
      </c>
      <c r="C275" s="60" t="s">
        <v>293</v>
      </c>
      <c r="D275" s="82"/>
      <c r="E275" s="83">
        <v>2.1046495549229693E-4</v>
      </c>
      <c r="F275" s="86">
        <v>6593</v>
      </c>
      <c r="G275" s="86">
        <v>2109</v>
      </c>
      <c r="H275" s="61">
        <v>0</v>
      </c>
      <c r="I275" s="61">
        <v>0</v>
      </c>
      <c r="J275" s="61">
        <v>0</v>
      </c>
      <c r="K275" s="61">
        <v>0</v>
      </c>
      <c r="L275" s="61">
        <v>-18179</v>
      </c>
      <c r="M275" s="61">
        <v>0</v>
      </c>
      <c r="N275" s="61">
        <v>-34776</v>
      </c>
      <c r="O275" s="87">
        <v>-20</v>
      </c>
      <c r="P275" s="86">
        <v>-44273</v>
      </c>
    </row>
    <row r="276" spans="1:16" s="10" customFormat="1" x14ac:dyDescent="0.2">
      <c r="A276" s="11"/>
      <c r="B276" s="82">
        <v>853</v>
      </c>
      <c r="C276" s="60" t="s">
        <v>294</v>
      </c>
      <c r="D276" s="82"/>
      <c r="E276" s="83">
        <v>0</v>
      </c>
      <c r="F276" s="86">
        <v>0</v>
      </c>
      <c r="G276" s="86">
        <v>0</v>
      </c>
      <c r="H276" s="61">
        <v>0</v>
      </c>
      <c r="I276" s="61">
        <v>0</v>
      </c>
      <c r="J276" s="61">
        <v>0</v>
      </c>
      <c r="K276" s="61">
        <v>0</v>
      </c>
      <c r="L276" s="61">
        <v>0</v>
      </c>
      <c r="M276" s="61">
        <v>0</v>
      </c>
      <c r="N276" s="61">
        <v>0</v>
      </c>
      <c r="O276" s="87">
        <v>0</v>
      </c>
      <c r="P276" s="86">
        <v>0</v>
      </c>
    </row>
    <row r="277" spans="1:16" s="10" customFormat="1" x14ac:dyDescent="0.2">
      <c r="A277" s="11"/>
      <c r="B277" s="82">
        <v>859</v>
      </c>
      <c r="C277" s="60" t="s">
        <v>295</v>
      </c>
      <c r="D277" s="82"/>
      <c r="E277" s="83">
        <v>0</v>
      </c>
      <c r="F277" s="86">
        <v>0</v>
      </c>
      <c r="G277" s="86">
        <v>0</v>
      </c>
      <c r="H277" s="61">
        <v>0</v>
      </c>
      <c r="I277" s="61">
        <v>0</v>
      </c>
      <c r="J277" s="61">
        <v>0</v>
      </c>
      <c r="K277" s="61">
        <v>0</v>
      </c>
      <c r="L277" s="61">
        <v>0</v>
      </c>
      <c r="M277" s="61">
        <v>0</v>
      </c>
      <c r="N277" s="61">
        <v>0</v>
      </c>
      <c r="O277" s="87">
        <v>0</v>
      </c>
      <c r="P277" s="86">
        <v>0</v>
      </c>
    </row>
    <row r="278" spans="1:16" s="10" customFormat="1" x14ac:dyDescent="0.2">
      <c r="A278" s="11"/>
      <c r="B278" s="82">
        <v>861</v>
      </c>
      <c r="C278" s="60" t="s">
        <v>296</v>
      </c>
      <c r="D278" s="82"/>
      <c r="E278" s="83">
        <v>0</v>
      </c>
      <c r="F278" s="86">
        <v>0</v>
      </c>
      <c r="G278" s="86">
        <v>0</v>
      </c>
      <c r="H278" s="61">
        <v>0</v>
      </c>
      <c r="I278" s="61">
        <v>0</v>
      </c>
      <c r="J278" s="61">
        <v>0</v>
      </c>
      <c r="K278" s="61">
        <v>0</v>
      </c>
      <c r="L278" s="61">
        <v>0</v>
      </c>
      <c r="M278" s="61">
        <v>0</v>
      </c>
      <c r="N278" s="61">
        <v>0</v>
      </c>
      <c r="O278" s="87">
        <v>0</v>
      </c>
      <c r="P278" s="86">
        <v>0</v>
      </c>
    </row>
    <row r="279" spans="1:16" s="10" customFormat="1" x14ac:dyDescent="0.2">
      <c r="A279" s="11"/>
      <c r="B279" s="82">
        <v>862</v>
      </c>
      <c r="C279" s="60" t="s">
        <v>297</v>
      </c>
      <c r="D279" s="82"/>
      <c r="E279" s="83">
        <v>0</v>
      </c>
      <c r="F279" s="86">
        <v>0</v>
      </c>
      <c r="G279" s="86">
        <v>0</v>
      </c>
      <c r="H279" s="61">
        <v>0</v>
      </c>
      <c r="I279" s="61">
        <v>0</v>
      </c>
      <c r="J279" s="61">
        <v>0</v>
      </c>
      <c r="K279" s="61">
        <v>0</v>
      </c>
      <c r="L279" s="61">
        <v>0</v>
      </c>
      <c r="M279" s="61">
        <v>0</v>
      </c>
      <c r="N279" s="61">
        <v>0</v>
      </c>
      <c r="O279" s="87">
        <v>0</v>
      </c>
      <c r="P279" s="86">
        <v>0</v>
      </c>
    </row>
    <row r="280" spans="1:16" s="10" customFormat="1" x14ac:dyDescent="0.2">
      <c r="A280" s="11"/>
      <c r="B280" s="82">
        <v>863</v>
      </c>
      <c r="C280" s="60" t="s">
        <v>298</v>
      </c>
      <c r="D280" s="82"/>
      <c r="E280" s="83">
        <v>0</v>
      </c>
      <c r="F280" s="86">
        <v>0</v>
      </c>
      <c r="G280" s="86">
        <v>0</v>
      </c>
      <c r="H280" s="61">
        <v>0</v>
      </c>
      <c r="I280" s="61">
        <v>0</v>
      </c>
      <c r="J280" s="61">
        <v>0</v>
      </c>
      <c r="K280" s="61">
        <v>0</v>
      </c>
      <c r="L280" s="61">
        <v>0</v>
      </c>
      <c r="M280" s="61">
        <v>0</v>
      </c>
      <c r="N280" s="61">
        <v>0</v>
      </c>
      <c r="O280" s="87">
        <v>0</v>
      </c>
      <c r="P280" s="86">
        <v>0</v>
      </c>
    </row>
    <row r="281" spans="1:16" s="10" customFormat="1" x14ac:dyDescent="0.2">
      <c r="A281" s="11"/>
      <c r="B281" s="82">
        <v>864</v>
      </c>
      <c r="C281" s="60" t="s">
        <v>299</v>
      </c>
      <c r="D281" s="82"/>
      <c r="E281" s="83">
        <v>0</v>
      </c>
      <c r="F281" s="86">
        <v>0</v>
      </c>
      <c r="G281" s="86">
        <v>0</v>
      </c>
      <c r="H281" s="61">
        <v>0</v>
      </c>
      <c r="I281" s="61">
        <v>0</v>
      </c>
      <c r="J281" s="61">
        <v>0</v>
      </c>
      <c r="K281" s="61">
        <v>0</v>
      </c>
      <c r="L281" s="61">
        <v>0</v>
      </c>
      <c r="M281" s="61">
        <v>0</v>
      </c>
      <c r="N281" s="61">
        <v>0</v>
      </c>
      <c r="O281" s="87">
        <v>0</v>
      </c>
      <c r="P281" s="86">
        <v>0</v>
      </c>
    </row>
    <row r="282" spans="1:16" s="10" customFormat="1" x14ac:dyDescent="0.2">
      <c r="A282" s="11"/>
      <c r="B282" s="82">
        <v>865</v>
      </c>
      <c r="C282" s="60" t="s">
        <v>300</v>
      </c>
      <c r="D282" s="82"/>
      <c r="E282" s="83">
        <v>0</v>
      </c>
      <c r="F282" s="86">
        <v>0</v>
      </c>
      <c r="G282" s="86">
        <v>0</v>
      </c>
      <c r="H282" s="61">
        <v>0</v>
      </c>
      <c r="I282" s="61">
        <v>0</v>
      </c>
      <c r="J282" s="61">
        <v>0</v>
      </c>
      <c r="K282" s="61">
        <v>0</v>
      </c>
      <c r="L282" s="61">
        <v>0</v>
      </c>
      <c r="M282" s="61">
        <v>0</v>
      </c>
      <c r="N282" s="61">
        <v>0</v>
      </c>
      <c r="O282" s="87">
        <v>0</v>
      </c>
      <c r="P282" s="86">
        <v>0</v>
      </c>
    </row>
    <row r="283" spans="1:16" s="10" customFormat="1" x14ac:dyDescent="0.2">
      <c r="A283" s="11"/>
      <c r="B283" s="82">
        <v>866</v>
      </c>
      <c r="C283" s="60" t="s">
        <v>301</v>
      </c>
      <c r="D283" s="82"/>
      <c r="E283" s="83">
        <v>0</v>
      </c>
      <c r="F283" s="86">
        <v>0</v>
      </c>
      <c r="G283" s="86">
        <v>0</v>
      </c>
      <c r="H283" s="61">
        <v>0</v>
      </c>
      <c r="I283" s="61">
        <v>0</v>
      </c>
      <c r="J283" s="61">
        <v>0</v>
      </c>
      <c r="K283" s="61">
        <v>0</v>
      </c>
      <c r="L283" s="61">
        <v>0</v>
      </c>
      <c r="M283" s="61">
        <v>0</v>
      </c>
      <c r="N283" s="61">
        <v>0</v>
      </c>
      <c r="O283" s="87">
        <v>0</v>
      </c>
      <c r="P283" s="86">
        <v>0</v>
      </c>
    </row>
    <row r="284" spans="1:16" s="10" customFormat="1" ht="25.5" x14ac:dyDescent="0.2">
      <c r="A284" s="11"/>
      <c r="B284" s="82">
        <v>867</v>
      </c>
      <c r="C284" s="60" t="s">
        <v>302</v>
      </c>
      <c r="D284" s="82"/>
      <c r="E284" s="83">
        <v>0</v>
      </c>
      <c r="F284" s="86">
        <v>0</v>
      </c>
      <c r="G284" s="86">
        <v>0</v>
      </c>
      <c r="H284" s="61">
        <v>0</v>
      </c>
      <c r="I284" s="61">
        <v>0</v>
      </c>
      <c r="J284" s="61">
        <v>0</v>
      </c>
      <c r="K284" s="61">
        <v>0</v>
      </c>
      <c r="L284" s="61">
        <v>0</v>
      </c>
      <c r="M284" s="61">
        <v>0</v>
      </c>
      <c r="N284" s="61">
        <v>0</v>
      </c>
      <c r="O284" s="87">
        <v>0</v>
      </c>
      <c r="P284" s="86">
        <v>0</v>
      </c>
    </row>
    <row r="285" spans="1:16" s="10" customFormat="1" x14ac:dyDescent="0.2">
      <c r="A285" s="11"/>
      <c r="B285" s="82">
        <v>868</v>
      </c>
      <c r="C285" s="60" t="s">
        <v>303</v>
      </c>
      <c r="D285" s="82"/>
      <c r="E285" s="83">
        <v>0</v>
      </c>
      <c r="F285" s="86">
        <v>0</v>
      </c>
      <c r="G285" s="86">
        <v>0</v>
      </c>
      <c r="H285" s="61">
        <v>0</v>
      </c>
      <c r="I285" s="61">
        <v>0</v>
      </c>
      <c r="J285" s="61">
        <v>0</v>
      </c>
      <c r="K285" s="61">
        <v>0</v>
      </c>
      <c r="L285" s="61">
        <v>0</v>
      </c>
      <c r="M285" s="61">
        <v>0</v>
      </c>
      <c r="N285" s="61">
        <v>0</v>
      </c>
      <c r="O285" s="87">
        <v>0</v>
      </c>
      <c r="P285" s="86">
        <v>0</v>
      </c>
    </row>
    <row r="286" spans="1:16" s="10" customFormat="1" x14ac:dyDescent="0.2">
      <c r="A286" s="11"/>
      <c r="B286" s="82">
        <v>869</v>
      </c>
      <c r="C286" s="60" t="s">
        <v>304</v>
      </c>
      <c r="D286" s="82"/>
      <c r="E286" s="83">
        <v>0</v>
      </c>
      <c r="F286" s="86">
        <v>0</v>
      </c>
      <c r="G286" s="86">
        <v>0</v>
      </c>
      <c r="H286" s="61">
        <v>0</v>
      </c>
      <c r="I286" s="61">
        <v>0</v>
      </c>
      <c r="J286" s="61">
        <v>0</v>
      </c>
      <c r="K286" s="61">
        <v>0</v>
      </c>
      <c r="L286" s="61">
        <v>0</v>
      </c>
      <c r="M286" s="61">
        <v>0</v>
      </c>
      <c r="N286" s="61">
        <v>0</v>
      </c>
      <c r="O286" s="87">
        <v>0</v>
      </c>
      <c r="P286" s="86">
        <v>0</v>
      </c>
    </row>
    <row r="287" spans="1:16" s="10" customFormat="1" ht="25.5" x14ac:dyDescent="0.2">
      <c r="A287" s="11"/>
      <c r="B287" s="82">
        <v>876</v>
      </c>
      <c r="C287" s="60" t="s">
        <v>424</v>
      </c>
      <c r="D287" s="82"/>
      <c r="E287" s="83">
        <v>1.1754942985231556E-5</v>
      </c>
      <c r="F287" s="86">
        <v>368</v>
      </c>
      <c r="G287" s="86">
        <v>118</v>
      </c>
      <c r="H287" s="61">
        <v>0</v>
      </c>
      <c r="I287" s="61">
        <v>0</v>
      </c>
      <c r="J287" s="61">
        <v>0</v>
      </c>
      <c r="K287" s="61">
        <v>0</v>
      </c>
      <c r="L287" s="61">
        <v>-1015</v>
      </c>
      <c r="M287" s="61">
        <v>0</v>
      </c>
      <c r="N287" s="61">
        <v>-1942</v>
      </c>
      <c r="O287" s="87">
        <v>2224</v>
      </c>
      <c r="P287" s="86">
        <v>-247</v>
      </c>
    </row>
    <row r="288" spans="1:16" s="10" customFormat="1" x14ac:dyDescent="0.2">
      <c r="A288" s="11"/>
      <c r="B288" s="82">
        <v>879</v>
      </c>
      <c r="C288" s="60" t="s">
        <v>305</v>
      </c>
      <c r="D288" s="82"/>
      <c r="E288" s="83">
        <v>0</v>
      </c>
      <c r="F288" s="86">
        <v>0</v>
      </c>
      <c r="G288" s="86">
        <v>0</v>
      </c>
      <c r="H288" s="61">
        <v>0</v>
      </c>
      <c r="I288" s="61">
        <v>0</v>
      </c>
      <c r="J288" s="61">
        <v>0</v>
      </c>
      <c r="K288" s="61">
        <v>0</v>
      </c>
      <c r="L288" s="61">
        <v>0</v>
      </c>
      <c r="M288" s="61">
        <v>0</v>
      </c>
      <c r="N288" s="61">
        <v>0</v>
      </c>
      <c r="O288" s="87">
        <v>0</v>
      </c>
      <c r="P288" s="86">
        <v>0</v>
      </c>
    </row>
    <row r="289" spans="1:16" s="10" customFormat="1" x14ac:dyDescent="0.2">
      <c r="A289" s="11"/>
      <c r="B289" s="82">
        <v>882</v>
      </c>
      <c r="C289" s="60" t="s">
        <v>425</v>
      </c>
      <c r="D289" s="82"/>
      <c r="E289" s="83">
        <v>2.3740326288486832E-6</v>
      </c>
      <c r="F289" s="86">
        <v>74</v>
      </c>
      <c r="G289" s="86">
        <v>24</v>
      </c>
      <c r="H289" s="61">
        <v>0</v>
      </c>
      <c r="I289" s="61">
        <v>0</v>
      </c>
      <c r="J289" s="61">
        <v>0</v>
      </c>
      <c r="K289" s="61">
        <v>0</v>
      </c>
      <c r="L289" s="61">
        <v>-205</v>
      </c>
      <c r="M289" s="61">
        <v>0</v>
      </c>
      <c r="N289" s="61">
        <v>-392</v>
      </c>
      <c r="O289" s="87">
        <v>449</v>
      </c>
      <c r="P289" s="86">
        <v>-50</v>
      </c>
    </row>
    <row r="290" spans="1:16" s="10" customFormat="1" x14ac:dyDescent="0.2">
      <c r="A290" s="11"/>
      <c r="B290" s="82">
        <v>911</v>
      </c>
      <c r="C290" s="60" t="s">
        <v>306</v>
      </c>
      <c r="D290" s="82"/>
      <c r="E290" s="83">
        <v>0</v>
      </c>
      <c r="F290" s="86">
        <v>0</v>
      </c>
      <c r="G290" s="86">
        <v>0</v>
      </c>
      <c r="H290" s="61">
        <v>0</v>
      </c>
      <c r="I290" s="61">
        <v>0</v>
      </c>
      <c r="J290" s="61">
        <v>0</v>
      </c>
      <c r="K290" s="61">
        <v>0</v>
      </c>
      <c r="L290" s="61">
        <v>0</v>
      </c>
      <c r="M290" s="61">
        <v>0</v>
      </c>
      <c r="N290" s="61">
        <v>0</v>
      </c>
      <c r="O290" s="87">
        <v>0</v>
      </c>
      <c r="P290" s="86">
        <v>0</v>
      </c>
    </row>
    <row r="291" spans="1:16" s="10" customFormat="1" x14ac:dyDescent="0.2">
      <c r="A291" s="11"/>
      <c r="B291" s="82">
        <v>912</v>
      </c>
      <c r="C291" s="60" t="s">
        <v>307</v>
      </c>
      <c r="D291" s="82"/>
      <c r="E291" s="83">
        <v>1.9603615878818368E-3</v>
      </c>
      <c r="F291" s="86">
        <v>61409</v>
      </c>
      <c r="G291" s="86">
        <v>19643</v>
      </c>
      <c r="H291" s="61">
        <v>0</v>
      </c>
      <c r="I291" s="61">
        <v>0</v>
      </c>
      <c r="J291" s="61">
        <v>0</v>
      </c>
      <c r="K291" s="61">
        <v>0</v>
      </c>
      <c r="L291" s="61">
        <v>-169329</v>
      </c>
      <c r="M291" s="61">
        <v>0</v>
      </c>
      <c r="N291" s="61">
        <v>-323921</v>
      </c>
      <c r="O291" s="87">
        <v>159756</v>
      </c>
      <c r="P291" s="86">
        <v>-252442</v>
      </c>
    </row>
    <row r="292" spans="1:16" s="10" customFormat="1" x14ac:dyDescent="0.2">
      <c r="A292" s="11"/>
      <c r="B292" s="82">
        <v>913</v>
      </c>
      <c r="C292" s="60" t="s">
        <v>308</v>
      </c>
      <c r="D292" s="82"/>
      <c r="E292" s="83">
        <v>1.9570019669863327E-5</v>
      </c>
      <c r="F292" s="86">
        <v>613</v>
      </c>
      <c r="G292" s="86">
        <v>196</v>
      </c>
      <c r="H292" s="61">
        <v>0</v>
      </c>
      <c r="I292" s="61">
        <v>0</v>
      </c>
      <c r="J292" s="61">
        <v>0</v>
      </c>
      <c r="K292" s="61">
        <v>0</v>
      </c>
      <c r="L292" s="61">
        <v>-1690</v>
      </c>
      <c r="M292" s="61">
        <v>0</v>
      </c>
      <c r="N292" s="61">
        <v>-3234</v>
      </c>
      <c r="O292" s="87">
        <v>4243</v>
      </c>
      <c r="P292" s="86">
        <v>128</v>
      </c>
    </row>
    <row r="293" spans="1:16" s="10" customFormat="1" x14ac:dyDescent="0.2">
      <c r="A293" s="11"/>
      <c r="B293" s="82">
        <v>916</v>
      </c>
      <c r="C293" s="60" t="s">
        <v>309</v>
      </c>
      <c r="D293" s="82"/>
      <c r="E293" s="83">
        <v>0</v>
      </c>
      <c r="F293" s="86">
        <v>0</v>
      </c>
      <c r="G293" s="86">
        <v>0</v>
      </c>
      <c r="H293" s="61">
        <v>0</v>
      </c>
      <c r="I293" s="61">
        <v>0</v>
      </c>
      <c r="J293" s="61">
        <v>0</v>
      </c>
      <c r="K293" s="61">
        <v>0</v>
      </c>
      <c r="L293" s="61">
        <v>0</v>
      </c>
      <c r="M293" s="61">
        <v>0</v>
      </c>
      <c r="N293" s="61">
        <v>0</v>
      </c>
      <c r="O293" s="87">
        <v>0</v>
      </c>
      <c r="P293" s="86">
        <v>0</v>
      </c>
    </row>
    <row r="294" spans="1:16" s="10" customFormat="1" x14ac:dyDescent="0.2">
      <c r="A294" s="11"/>
      <c r="B294" s="82">
        <v>920</v>
      </c>
      <c r="C294" s="60" t="s">
        <v>310</v>
      </c>
      <c r="D294" s="82"/>
      <c r="E294" s="83">
        <v>0</v>
      </c>
      <c r="F294" s="86">
        <v>0</v>
      </c>
      <c r="G294" s="86">
        <v>0</v>
      </c>
      <c r="H294" s="61">
        <v>0</v>
      </c>
      <c r="I294" s="61">
        <v>0</v>
      </c>
      <c r="J294" s="61">
        <v>0</v>
      </c>
      <c r="K294" s="61">
        <v>0</v>
      </c>
      <c r="L294" s="61">
        <v>0</v>
      </c>
      <c r="M294" s="61">
        <v>0</v>
      </c>
      <c r="N294" s="61">
        <v>0</v>
      </c>
      <c r="O294" s="87">
        <v>0</v>
      </c>
      <c r="P294" s="86">
        <v>0</v>
      </c>
    </row>
    <row r="295" spans="1:16" s="10" customFormat="1" x14ac:dyDescent="0.2">
      <c r="A295" s="11"/>
      <c r="B295" s="82">
        <v>922</v>
      </c>
      <c r="C295" s="60" t="s">
        <v>311</v>
      </c>
      <c r="D295" s="82"/>
      <c r="E295" s="83">
        <v>2.4623534398023139E-3</v>
      </c>
      <c r="F295" s="86">
        <v>77134</v>
      </c>
      <c r="G295" s="86">
        <v>24673</v>
      </c>
      <c r="H295" s="61">
        <v>0</v>
      </c>
      <c r="I295" s="61">
        <v>0</v>
      </c>
      <c r="J295" s="61">
        <v>0</v>
      </c>
      <c r="K295" s="61">
        <v>0</v>
      </c>
      <c r="L295" s="61">
        <v>-212689</v>
      </c>
      <c r="M295" s="61">
        <v>0</v>
      </c>
      <c r="N295" s="61">
        <v>-406867</v>
      </c>
      <c r="O295" s="87">
        <v>41016</v>
      </c>
      <c r="P295" s="86">
        <v>-476733</v>
      </c>
    </row>
    <row r="296" spans="1:16" s="10" customFormat="1" x14ac:dyDescent="0.2">
      <c r="A296" s="11"/>
      <c r="B296" s="82">
        <v>937</v>
      </c>
      <c r="C296" s="60" t="s">
        <v>312</v>
      </c>
      <c r="D296" s="82"/>
      <c r="E296" s="83">
        <v>3.9923204852204387E-4</v>
      </c>
      <c r="F296" s="86">
        <v>12506</v>
      </c>
      <c r="G296" s="86">
        <v>4000</v>
      </c>
      <c r="H296" s="61">
        <v>0</v>
      </c>
      <c r="I296" s="61">
        <v>0</v>
      </c>
      <c r="J296" s="61">
        <v>0</v>
      </c>
      <c r="K296" s="61">
        <v>0</v>
      </c>
      <c r="L296" s="61">
        <v>-34484</v>
      </c>
      <c r="M296" s="61">
        <v>0</v>
      </c>
      <c r="N296" s="61">
        <v>-65967</v>
      </c>
      <c r="O296" s="87">
        <v>6846</v>
      </c>
      <c r="P296" s="86">
        <v>-77099</v>
      </c>
    </row>
    <row r="297" spans="1:16" s="10" customFormat="1" x14ac:dyDescent="0.2">
      <c r="A297" s="11"/>
      <c r="B297" s="82">
        <v>938</v>
      </c>
      <c r="C297" s="60" t="s">
        <v>313</v>
      </c>
      <c r="D297" s="82"/>
      <c r="E297" s="83">
        <v>1.6808548894812171E-4</v>
      </c>
      <c r="F297" s="86">
        <v>5265</v>
      </c>
      <c r="G297" s="86">
        <v>1684</v>
      </c>
      <c r="H297" s="61">
        <v>0</v>
      </c>
      <c r="I297" s="61">
        <v>0</v>
      </c>
      <c r="J297" s="61">
        <v>0</v>
      </c>
      <c r="K297" s="61">
        <v>0</v>
      </c>
      <c r="L297" s="61">
        <v>-14519</v>
      </c>
      <c r="M297" s="61">
        <v>0</v>
      </c>
      <c r="N297" s="61">
        <v>-27774</v>
      </c>
      <c r="O297" s="87">
        <v>10963</v>
      </c>
      <c r="P297" s="86">
        <v>-24381</v>
      </c>
    </row>
    <row r="298" spans="1:16" s="10" customFormat="1" x14ac:dyDescent="0.2">
      <c r="A298" s="11"/>
      <c r="B298" s="82">
        <v>942</v>
      </c>
      <c r="C298" s="60" t="s">
        <v>314</v>
      </c>
      <c r="D298" s="82"/>
      <c r="E298" s="83">
        <v>2.9307532273777868E-4</v>
      </c>
      <c r="F298" s="86">
        <v>9181</v>
      </c>
      <c r="G298" s="86">
        <v>2937</v>
      </c>
      <c r="H298" s="61">
        <v>0</v>
      </c>
      <c r="I298" s="61">
        <v>0</v>
      </c>
      <c r="J298" s="61">
        <v>0</v>
      </c>
      <c r="K298" s="61">
        <v>0</v>
      </c>
      <c r="L298" s="61">
        <v>-25315</v>
      </c>
      <c r="M298" s="61">
        <v>0</v>
      </c>
      <c r="N298" s="61">
        <v>-48426</v>
      </c>
      <c r="O298" s="87">
        <v>-22386</v>
      </c>
      <c r="P298" s="86">
        <v>-84009</v>
      </c>
    </row>
    <row r="299" spans="1:16" s="10" customFormat="1" x14ac:dyDescent="0.2">
      <c r="A299" s="11"/>
      <c r="B299" s="82">
        <v>946</v>
      </c>
      <c r="C299" s="60" t="s">
        <v>315</v>
      </c>
      <c r="D299" s="82"/>
      <c r="E299" s="83">
        <v>0</v>
      </c>
      <c r="F299" s="86">
        <v>0</v>
      </c>
      <c r="G299" s="86">
        <v>0</v>
      </c>
      <c r="H299" s="61">
        <v>0</v>
      </c>
      <c r="I299" s="61">
        <v>0</v>
      </c>
      <c r="J299" s="61">
        <v>0</v>
      </c>
      <c r="K299" s="61">
        <v>0</v>
      </c>
      <c r="L299" s="61">
        <v>0</v>
      </c>
      <c r="M299" s="61">
        <v>0</v>
      </c>
      <c r="N299" s="61">
        <v>0</v>
      </c>
      <c r="O299" s="87">
        <v>0</v>
      </c>
      <c r="P299" s="86">
        <v>0</v>
      </c>
    </row>
    <row r="300" spans="1:16" s="10" customFormat="1" x14ac:dyDescent="0.2">
      <c r="A300" s="11"/>
      <c r="B300" s="82">
        <v>948</v>
      </c>
      <c r="C300" s="60" t="s">
        <v>316</v>
      </c>
      <c r="D300" s="82"/>
      <c r="E300" s="83">
        <v>1.8283698498966893E-4</v>
      </c>
      <c r="F300" s="86">
        <v>5727</v>
      </c>
      <c r="G300" s="86">
        <v>1832</v>
      </c>
      <c r="H300" s="61">
        <v>0</v>
      </c>
      <c r="I300" s="61">
        <v>0</v>
      </c>
      <c r="J300" s="61">
        <v>0</v>
      </c>
      <c r="K300" s="61">
        <v>0</v>
      </c>
      <c r="L300" s="61">
        <v>-15793</v>
      </c>
      <c r="M300" s="61">
        <v>0</v>
      </c>
      <c r="N300" s="61">
        <v>-30211</v>
      </c>
      <c r="O300" s="87">
        <v>-18620</v>
      </c>
      <c r="P300" s="86">
        <v>-57065</v>
      </c>
    </row>
    <row r="301" spans="1:16" s="10" customFormat="1" x14ac:dyDescent="0.2">
      <c r="A301" s="11"/>
      <c r="B301" s="82">
        <v>957</v>
      </c>
      <c r="C301" s="60" t="s">
        <v>317</v>
      </c>
      <c r="D301" s="82"/>
      <c r="E301" s="83">
        <v>6.9403981825503683E-5</v>
      </c>
      <c r="F301" s="86">
        <v>2174</v>
      </c>
      <c r="G301" s="86">
        <v>695</v>
      </c>
      <c r="H301" s="61">
        <v>0</v>
      </c>
      <c r="I301" s="61">
        <v>0</v>
      </c>
      <c r="J301" s="61">
        <v>0</v>
      </c>
      <c r="K301" s="61">
        <v>0</v>
      </c>
      <c r="L301" s="61">
        <v>-5995</v>
      </c>
      <c r="M301" s="61">
        <v>0</v>
      </c>
      <c r="N301" s="61">
        <v>-11468</v>
      </c>
      <c r="O301" s="87">
        <v>885</v>
      </c>
      <c r="P301" s="86">
        <v>-13709</v>
      </c>
    </row>
    <row r="302" spans="1:16" s="10" customFormat="1" x14ac:dyDescent="0.2">
      <c r="A302" s="11"/>
      <c r="B302" s="82">
        <v>960</v>
      </c>
      <c r="C302" s="60" t="s">
        <v>318</v>
      </c>
      <c r="D302" s="82"/>
      <c r="E302" s="83">
        <v>8.164467310700107E-4</v>
      </c>
      <c r="F302" s="86">
        <v>25575</v>
      </c>
      <c r="G302" s="86">
        <v>8181</v>
      </c>
      <c r="H302" s="61">
        <v>0</v>
      </c>
      <c r="I302" s="61">
        <v>0</v>
      </c>
      <c r="J302" s="61">
        <v>0</v>
      </c>
      <c r="K302" s="61">
        <v>0</v>
      </c>
      <c r="L302" s="61">
        <v>-70522</v>
      </c>
      <c r="M302" s="61">
        <v>0</v>
      </c>
      <c r="N302" s="61">
        <v>-134906</v>
      </c>
      <c r="O302" s="87">
        <v>6781</v>
      </c>
      <c r="P302" s="86">
        <v>-164891</v>
      </c>
    </row>
    <row r="303" spans="1:16" s="10" customFormat="1" x14ac:dyDescent="0.2">
      <c r="A303" s="11"/>
      <c r="B303" s="82">
        <v>961</v>
      </c>
      <c r="C303" s="60" t="s">
        <v>319</v>
      </c>
      <c r="D303" s="82"/>
      <c r="E303" s="83">
        <v>8.4521115364461896E-4</v>
      </c>
      <c r="F303" s="86">
        <v>26476</v>
      </c>
      <c r="G303" s="86">
        <v>8469</v>
      </c>
      <c r="H303" s="61">
        <v>0</v>
      </c>
      <c r="I303" s="61">
        <v>0</v>
      </c>
      <c r="J303" s="61">
        <v>0</v>
      </c>
      <c r="K303" s="61">
        <v>0</v>
      </c>
      <c r="L303" s="61">
        <v>-73006</v>
      </c>
      <c r="M303" s="61">
        <v>0</v>
      </c>
      <c r="N303" s="61">
        <v>-139659</v>
      </c>
      <c r="O303" s="87">
        <v>-15427</v>
      </c>
      <c r="P303" s="86">
        <v>-193147</v>
      </c>
    </row>
    <row r="304" spans="1:16" s="10" customFormat="1" x14ac:dyDescent="0.2">
      <c r="A304" s="11"/>
      <c r="B304" s="82">
        <v>962</v>
      </c>
      <c r="C304" s="60" t="s">
        <v>320</v>
      </c>
      <c r="D304" s="82"/>
      <c r="E304" s="83">
        <v>0</v>
      </c>
      <c r="F304" s="86">
        <v>0</v>
      </c>
      <c r="G304" s="86">
        <v>0</v>
      </c>
      <c r="H304" s="61">
        <v>0</v>
      </c>
      <c r="I304" s="61">
        <v>0</v>
      </c>
      <c r="J304" s="61">
        <v>0</v>
      </c>
      <c r="K304" s="61">
        <v>0</v>
      </c>
      <c r="L304" s="61">
        <v>0</v>
      </c>
      <c r="M304" s="61">
        <v>0</v>
      </c>
      <c r="N304" s="61">
        <v>0</v>
      </c>
      <c r="O304" s="87">
        <v>0</v>
      </c>
      <c r="P304" s="86">
        <v>0</v>
      </c>
    </row>
    <row r="305" spans="1:16" s="10" customFormat="1" x14ac:dyDescent="0.2">
      <c r="A305" s="11"/>
      <c r="B305" s="82">
        <v>963</v>
      </c>
      <c r="C305" s="60" t="s">
        <v>321</v>
      </c>
      <c r="D305" s="82"/>
      <c r="E305" s="83">
        <v>0</v>
      </c>
      <c r="F305" s="86">
        <v>0</v>
      </c>
      <c r="G305" s="86">
        <v>0</v>
      </c>
      <c r="H305" s="61">
        <v>0</v>
      </c>
      <c r="I305" s="61">
        <v>0</v>
      </c>
      <c r="J305" s="61">
        <v>0</v>
      </c>
      <c r="K305" s="61">
        <v>0</v>
      </c>
      <c r="L305" s="61">
        <v>0</v>
      </c>
      <c r="M305" s="61">
        <v>0</v>
      </c>
      <c r="N305" s="61">
        <v>0</v>
      </c>
      <c r="O305" s="87">
        <v>0</v>
      </c>
      <c r="P305" s="86">
        <v>0</v>
      </c>
    </row>
    <row r="306" spans="1:16" s="10" customFormat="1" x14ac:dyDescent="0.2">
      <c r="A306" s="11"/>
      <c r="B306" s="82">
        <v>964</v>
      </c>
      <c r="C306" s="60" t="s">
        <v>322</v>
      </c>
      <c r="D306" s="82"/>
      <c r="E306" s="83">
        <v>0</v>
      </c>
      <c r="F306" s="86">
        <v>0</v>
      </c>
      <c r="G306" s="86">
        <v>0</v>
      </c>
      <c r="H306" s="61">
        <v>0</v>
      </c>
      <c r="I306" s="61">
        <v>0</v>
      </c>
      <c r="J306" s="61">
        <v>0</v>
      </c>
      <c r="K306" s="61">
        <v>0</v>
      </c>
      <c r="L306" s="61">
        <v>0</v>
      </c>
      <c r="M306" s="61">
        <v>0</v>
      </c>
      <c r="N306" s="61">
        <v>0</v>
      </c>
      <c r="O306" s="87">
        <v>0</v>
      </c>
      <c r="P306" s="86">
        <v>0</v>
      </c>
    </row>
    <row r="307" spans="1:16" s="10" customFormat="1" x14ac:dyDescent="0.2">
      <c r="A307" s="11"/>
      <c r="B307" s="82">
        <v>968</v>
      </c>
      <c r="C307" s="60" t="s">
        <v>323</v>
      </c>
      <c r="D307" s="82"/>
      <c r="E307" s="83">
        <v>0</v>
      </c>
      <c r="F307" s="86">
        <v>0</v>
      </c>
      <c r="G307" s="86">
        <v>0</v>
      </c>
      <c r="H307" s="61">
        <v>0</v>
      </c>
      <c r="I307" s="61">
        <v>0</v>
      </c>
      <c r="J307" s="61">
        <v>0</v>
      </c>
      <c r="K307" s="61">
        <v>0</v>
      </c>
      <c r="L307" s="61">
        <v>0</v>
      </c>
      <c r="M307" s="61">
        <v>0</v>
      </c>
      <c r="N307" s="61">
        <v>0</v>
      </c>
      <c r="O307" s="87">
        <v>0</v>
      </c>
      <c r="P307" s="86">
        <v>0</v>
      </c>
    </row>
    <row r="308" spans="1:16" s="10" customFormat="1" x14ac:dyDescent="0.2">
      <c r="A308" s="11"/>
      <c r="B308" s="82">
        <v>972</v>
      </c>
      <c r="C308" s="60" t="s">
        <v>324</v>
      </c>
      <c r="D308" s="82"/>
      <c r="E308" s="83">
        <v>0</v>
      </c>
      <c r="F308" s="86">
        <v>0</v>
      </c>
      <c r="G308" s="86">
        <v>0</v>
      </c>
      <c r="H308" s="61">
        <v>0</v>
      </c>
      <c r="I308" s="61">
        <v>0</v>
      </c>
      <c r="J308" s="61">
        <v>0</v>
      </c>
      <c r="K308" s="61">
        <v>0</v>
      </c>
      <c r="L308" s="61">
        <v>0</v>
      </c>
      <c r="M308" s="61">
        <v>0</v>
      </c>
      <c r="N308" s="61">
        <v>0</v>
      </c>
      <c r="O308" s="87">
        <v>0</v>
      </c>
      <c r="P308" s="86">
        <v>0</v>
      </c>
    </row>
    <row r="309" spans="1:16" s="10" customFormat="1" x14ac:dyDescent="0.2">
      <c r="A309" s="11"/>
      <c r="B309" s="82">
        <v>977</v>
      </c>
      <c r="C309" s="60" t="s">
        <v>426</v>
      </c>
      <c r="D309" s="82"/>
      <c r="E309" s="83">
        <v>7.7802619603260272E-6</v>
      </c>
      <c r="F309" s="86">
        <v>244</v>
      </c>
      <c r="G309" s="86">
        <v>78</v>
      </c>
      <c r="H309" s="61">
        <v>0</v>
      </c>
      <c r="I309" s="61">
        <v>0</v>
      </c>
      <c r="J309" s="61">
        <v>0</v>
      </c>
      <c r="K309" s="61">
        <v>0</v>
      </c>
      <c r="L309" s="61">
        <v>-672</v>
      </c>
      <c r="M309" s="61">
        <v>0</v>
      </c>
      <c r="N309" s="61">
        <v>-1286</v>
      </c>
      <c r="O309" s="87">
        <v>1472</v>
      </c>
      <c r="P309" s="86">
        <v>-164</v>
      </c>
    </row>
    <row r="310" spans="1:16" s="10" customFormat="1" ht="25.5" x14ac:dyDescent="0.2">
      <c r="A310" s="11"/>
      <c r="B310" s="82">
        <v>980</v>
      </c>
      <c r="C310" s="60" t="s">
        <v>325</v>
      </c>
      <c r="D310" s="82"/>
      <c r="E310" s="83">
        <v>0</v>
      </c>
      <c r="F310" s="86">
        <v>0</v>
      </c>
      <c r="G310" s="86">
        <v>0</v>
      </c>
      <c r="H310" s="61">
        <v>0</v>
      </c>
      <c r="I310" s="61">
        <v>0</v>
      </c>
      <c r="J310" s="61">
        <v>0</v>
      </c>
      <c r="K310" s="61">
        <v>0</v>
      </c>
      <c r="L310" s="61">
        <v>0</v>
      </c>
      <c r="M310" s="61">
        <v>0</v>
      </c>
      <c r="N310" s="61">
        <v>0</v>
      </c>
      <c r="O310" s="87">
        <v>0</v>
      </c>
      <c r="P310" s="86">
        <v>0</v>
      </c>
    </row>
    <row r="311" spans="1:16" s="10" customFormat="1" x14ac:dyDescent="0.2">
      <c r="A311" s="11"/>
      <c r="B311" s="82">
        <v>986</v>
      </c>
      <c r="C311" s="60" t="s">
        <v>326</v>
      </c>
      <c r="D311" s="82"/>
      <c r="E311" s="83">
        <v>0</v>
      </c>
      <c r="F311" s="86">
        <v>0</v>
      </c>
      <c r="G311" s="86">
        <v>0</v>
      </c>
      <c r="H311" s="61">
        <v>0</v>
      </c>
      <c r="I311" s="61">
        <v>0</v>
      </c>
      <c r="J311" s="61">
        <v>0</v>
      </c>
      <c r="K311" s="61">
        <v>0</v>
      </c>
      <c r="L311" s="61">
        <v>0</v>
      </c>
      <c r="M311" s="61">
        <v>0</v>
      </c>
      <c r="N311" s="61">
        <v>0</v>
      </c>
      <c r="O311" s="87">
        <v>0</v>
      </c>
      <c r="P311" s="86">
        <v>0</v>
      </c>
    </row>
    <row r="312" spans="1:16" s="10" customFormat="1" x14ac:dyDescent="0.2">
      <c r="A312" s="11"/>
      <c r="B312" s="82">
        <v>989</v>
      </c>
      <c r="C312" s="60" t="s">
        <v>327</v>
      </c>
      <c r="D312" s="82"/>
      <c r="E312" s="83">
        <v>0</v>
      </c>
      <c r="F312" s="86">
        <v>0</v>
      </c>
      <c r="G312" s="86">
        <v>0</v>
      </c>
      <c r="H312" s="61">
        <v>0</v>
      </c>
      <c r="I312" s="61">
        <v>0</v>
      </c>
      <c r="J312" s="61">
        <v>0</v>
      </c>
      <c r="K312" s="61">
        <v>0</v>
      </c>
      <c r="L312" s="61">
        <v>0</v>
      </c>
      <c r="M312" s="61">
        <v>0</v>
      </c>
      <c r="N312" s="61">
        <v>0</v>
      </c>
      <c r="O312" s="87">
        <v>0</v>
      </c>
      <c r="P312" s="86">
        <v>0</v>
      </c>
    </row>
    <row r="313" spans="1:16" s="10" customFormat="1" x14ac:dyDescent="0.2">
      <c r="A313" s="11"/>
      <c r="B313" s="82">
        <v>992</v>
      </c>
      <c r="C313" s="60" t="s">
        <v>328</v>
      </c>
      <c r="D313" s="82"/>
      <c r="E313" s="83">
        <v>0</v>
      </c>
      <c r="F313" s="86">
        <v>0</v>
      </c>
      <c r="G313" s="86">
        <v>0</v>
      </c>
      <c r="H313" s="61">
        <v>0</v>
      </c>
      <c r="I313" s="61">
        <v>0</v>
      </c>
      <c r="J313" s="61">
        <v>0</v>
      </c>
      <c r="K313" s="61">
        <v>0</v>
      </c>
      <c r="L313" s="61">
        <v>0</v>
      </c>
      <c r="M313" s="61">
        <v>0</v>
      </c>
      <c r="N313" s="61">
        <v>0</v>
      </c>
      <c r="O313" s="87">
        <v>0</v>
      </c>
      <c r="P313" s="86">
        <v>0</v>
      </c>
    </row>
    <row r="314" spans="1:16" s="10" customFormat="1" x14ac:dyDescent="0.2">
      <c r="A314" s="11"/>
      <c r="B314" s="82">
        <v>993</v>
      </c>
      <c r="C314" s="60" t="s">
        <v>329</v>
      </c>
      <c r="D314" s="82"/>
      <c r="E314" s="83">
        <v>0</v>
      </c>
      <c r="F314" s="86">
        <v>0</v>
      </c>
      <c r="G314" s="86">
        <v>0</v>
      </c>
      <c r="H314" s="61">
        <v>0</v>
      </c>
      <c r="I314" s="61">
        <v>0</v>
      </c>
      <c r="J314" s="61">
        <v>0</v>
      </c>
      <c r="K314" s="61">
        <v>0</v>
      </c>
      <c r="L314" s="61">
        <v>0</v>
      </c>
      <c r="M314" s="61">
        <v>0</v>
      </c>
      <c r="N314" s="61">
        <v>0</v>
      </c>
      <c r="O314" s="87">
        <v>0</v>
      </c>
      <c r="P314" s="86">
        <v>0</v>
      </c>
    </row>
    <row r="315" spans="1:16" s="10" customFormat="1" x14ac:dyDescent="0.2">
      <c r="A315" s="11"/>
      <c r="B315" s="82">
        <v>995</v>
      </c>
      <c r="C315" s="60" t="s">
        <v>330</v>
      </c>
      <c r="D315" s="82"/>
      <c r="E315" s="83">
        <v>0</v>
      </c>
      <c r="F315" s="86">
        <v>0</v>
      </c>
      <c r="G315" s="86">
        <v>0</v>
      </c>
      <c r="H315" s="61">
        <v>0</v>
      </c>
      <c r="I315" s="61">
        <v>0</v>
      </c>
      <c r="J315" s="61">
        <v>0</v>
      </c>
      <c r="K315" s="61">
        <v>0</v>
      </c>
      <c r="L315" s="61">
        <v>0</v>
      </c>
      <c r="M315" s="61">
        <v>0</v>
      </c>
      <c r="N315" s="61">
        <v>0</v>
      </c>
      <c r="O315" s="87">
        <v>0</v>
      </c>
      <c r="P315" s="86">
        <v>0</v>
      </c>
    </row>
    <row r="316" spans="1:16" s="10" customFormat="1" x14ac:dyDescent="0.2">
      <c r="A316" s="11"/>
      <c r="B316" s="82">
        <v>999</v>
      </c>
      <c r="C316" s="60" t="s">
        <v>331</v>
      </c>
      <c r="D316" s="82"/>
      <c r="E316" s="88">
        <v>1.3353819974958846E-2</v>
      </c>
      <c r="F316" s="89">
        <v>418313</v>
      </c>
      <c r="G316" s="89">
        <v>133807</v>
      </c>
      <c r="H316" s="76">
        <v>0</v>
      </c>
      <c r="I316" s="76">
        <v>0</v>
      </c>
      <c r="J316" s="76">
        <v>0</v>
      </c>
      <c r="K316" s="76">
        <v>0</v>
      </c>
      <c r="L316" s="76">
        <v>-1153455</v>
      </c>
      <c r="M316" s="76">
        <v>0</v>
      </c>
      <c r="N316" s="76">
        <v>-2206520</v>
      </c>
      <c r="O316" s="90">
        <v>552062</v>
      </c>
      <c r="P316" s="89">
        <v>-2255793</v>
      </c>
    </row>
    <row r="317" spans="1:16" x14ac:dyDescent="0.2">
      <c r="A317" s="10"/>
      <c r="B317" s="11"/>
      <c r="C317" s="24"/>
      <c r="D317" s="11"/>
      <c r="E317" s="25"/>
      <c r="F317" s="26"/>
      <c r="G317" s="26"/>
      <c r="H317" s="26"/>
      <c r="I317" s="26"/>
      <c r="J317" s="26"/>
      <c r="K317" s="26"/>
      <c r="L317" s="26"/>
      <c r="M317" s="26"/>
      <c r="N317" s="26"/>
      <c r="O317" s="26"/>
      <c r="P317" s="26"/>
    </row>
    <row r="319" spans="1:16" s="32" customFormat="1" ht="15" x14ac:dyDescent="0.35">
      <c r="A319" s="27"/>
      <c r="B319" s="28" t="s">
        <v>332</v>
      </c>
      <c r="C319" s="13"/>
      <c r="D319" s="29"/>
      <c r="E319" s="30">
        <f>SUM(E4:E316)</f>
        <v>0.99999999999999989</v>
      </c>
      <c r="F319" s="145">
        <v>31325308</v>
      </c>
      <c r="G319" s="31">
        <f>SUM(G4:G316)</f>
        <v>10020136</v>
      </c>
      <c r="H319" s="31">
        <f>SUM(H4:H316)</f>
        <v>0</v>
      </c>
      <c r="I319" s="31">
        <v>0</v>
      </c>
      <c r="J319" s="31">
        <v>0</v>
      </c>
      <c r="K319" s="31">
        <v>0</v>
      </c>
      <c r="L319" s="31">
        <f>SUM(L4:L316)</f>
        <v>-86376424</v>
      </c>
      <c r="M319" s="31">
        <f>SUM(M4:M316)</f>
        <v>0</v>
      </c>
      <c r="N319" s="31">
        <f>SUM(N4:N316)</f>
        <v>-165235142</v>
      </c>
      <c r="O319" s="31">
        <f>SUM(O4:O316)</f>
        <v>0</v>
      </c>
      <c r="P319" s="31">
        <f>SUM(F319:O319)</f>
        <v>-210266122</v>
      </c>
    </row>
    <row r="320" spans="1:16" x14ac:dyDescent="0.2">
      <c r="F320" s="21"/>
      <c r="P320" s="21"/>
    </row>
    <row r="321" spans="15:15" x14ac:dyDescent="0.2">
      <c r="O321" s="33"/>
    </row>
  </sheetData>
  <mergeCells count="1">
    <mergeCell ref="E2:P2"/>
  </mergeCells>
  <printOptions horizontalCentered="1"/>
  <pageMargins left="0" right="0" top="0.25" bottom="0.5" header="0.3" footer="0.3"/>
  <pageSetup fitToHeight="0" pageOrder="overThenDown" orientation="landscape" r:id="rId1"/>
  <headerFooter scaleWithDoc="0">
    <oddFooter>&amp;L&amp;Z&amp;F&amp;R&amp;D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EBD30-6634-4FF5-9E32-75FAEB88F05B}">
  <sheetPr codeName="Sheet7">
    <tabColor theme="6" tint="-0.249977111117893"/>
  </sheetPr>
  <dimension ref="A1:S322"/>
  <sheetViews>
    <sheetView showGridLines="0" zoomScale="85" zoomScaleNormal="85" zoomScaleSheetLayoutView="70" workbookViewId="0">
      <pane xSplit="7" ySplit="4" topLeftCell="H5" activePane="bottomRight" state="frozen"/>
      <selection activeCell="H40" sqref="H40"/>
      <selection pane="topRight" activeCell="H40" sqref="H40"/>
      <selection pane="bottomLeft" activeCell="H40" sqref="H40"/>
      <selection pane="bottomRight" activeCell="A59" sqref="A59:XFD59"/>
    </sheetView>
  </sheetViews>
  <sheetFormatPr defaultColWidth="9.140625" defaultRowHeight="12.75" x14ac:dyDescent="0.2"/>
  <cols>
    <col min="1" max="1" width="11.7109375" style="2" bestFit="1" customWidth="1"/>
    <col min="2" max="2" width="39.28515625" style="14" customWidth="1"/>
    <col min="3" max="3" width="1.5703125" style="2" customWidth="1"/>
    <col min="4" max="4" width="16.28515625" style="2" customWidth="1"/>
    <col min="5" max="5" width="1.5703125" style="2" customWidth="1"/>
    <col min="6" max="6" width="11.7109375" style="2" customWidth="1"/>
    <col min="7" max="7" width="1.28515625" style="2" customWidth="1"/>
    <col min="8" max="8" width="15.140625" style="2" bestFit="1" customWidth="1"/>
    <col min="9" max="9" width="1.28515625" style="2" hidden="1" customWidth="1"/>
    <col min="10" max="10" width="13.5703125" style="2" bestFit="1" customWidth="1"/>
    <col min="11" max="11" width="12.7109375" style="2" customWidth="1"/>
    <col min="12" max="12" width="11.5703125" style="2" customWidth="1"/>
    <col min="13" max="13" width="17" style="2" bestFit="1" customWidth="1"/>
    <col min="14" max="14" width="14" style="2" bestFit="1" customWidth="1"/>
    <col min="15" max="15" width="12.42578125" style="2" customWidth="1"/>
    <col min="16" max="16" width="13.85546875" style="2" bestFit="1" customWidth="1"/>
    <col min="17" max="17" width="14.42578125" style="2" customWidth="1"/>
    <col min="18" max="19" width="15" style="2" bestFit="1" customWidth="1"/>
    <col min="20" max="16384" width="9.140625" style="2"/>
  </cols>
  <sheetData>
    <row r="1" spans="1:19" ht="15.75" x14ac:dyDescent="0.25">
      <c r="A1" s="1" t="s">
        <v>347</v>
      </c>
      <c r="H1" s="3" t="s">
        <v>1</v>
      </c>
      <c r="I1" s="3"/>
      <c r="J1" s="3" t="s">
        <v>2</v>
      </c>
      <c r="K1" s="3" t="s">
        <v>3</v>
      </c>
      <c r="L1" s="3" t="s">
        <v>4</v>
      </c>
      <c r="M1" s="3" t="s">
        <v>5</v>
      </c>
      <c r="N1" s="3" t="s">
        <v>6</v>
      </c>
      <c r="O1" s="3" t="s">
        <v>7</v>
      </c>
      <c r="P1" s="3" t="s">
        <v>8</v>
      </c>
      <c r="Q1" s="3" t="s">
        <v>9</v>
      </c>
      <c r="R1" s="3" t="s">
        <v>10</v>
      </c>
      <c r="S1" s="3" t="s">
        <v>11</v>
      </c>
    </row>
    <row r="2" spans="1:19" x14ac:dyDescent="0.2">
      <c r="J2" s="184" t="s">
        <v>348</v>
      </c>
      <c r="K2" s="184"/>
      <c r="L2" s="184"/>
      <c r="M2" s="184"/>
      <c r="N2" s="184"/>
      <c r="O2" s="184"/>
      <c r="P2" s="184"/>
      <c r="Q2" s="184"/>
      <c r="R2" s="184"/>
      <c r="S2" s="184"/>
    </row>
    <row r="3" spans="1:19" s="10" customFormat="1" ht="51.75" x14ac:dyDescent="0.25">
      <c r="A3" s="34" t="s">
        <v>18</v>
      </c>
      <c r="B3" s="22" t="s">
        <v>13</v>
      </c>
      <c r="C3" s="23"/>
      <c r="D3" s="35"/>
      <c r="E3" s="35"/>
      <c r="F3" s="35"/>
      <c r="G3" s="23"/>
      <c r="H3" s="36" t="s">
        <v>350</v>
      </c>
      <c r="I3" s="37"/>
      <c r="J3" s="36" t="s">
        <v>336</v>
      </c>
      <c r="K3" s="36" t="s">
        <v>337</v>
      </c>
      <c r="L3" s="36" t="s">
        <v>351</v>
      </c>
      <c r="M3" s="36" t="s">
        <v>352</v>
      </c>
      <c r="N3" s="36" t="s">
        <v>353</v>
      </c>
      <c r="O3" s="36" t="s">
        <v>354</v>
      </c>
      <c r="P3" s="36" t="s">
        <v>355</v>
      </c>
      <c r="Q3" s="38" t="s">
        <v>356</v>
      </c>
      <c r="R3" s="38" t="s">
        <v>357</v>
      </c>
      <c r="S3" s="38" t="s">
        <v>358</v>
      </c>
    </row>
    <row r="4" spans="1:19" s="10" customFormat="1" ht="15" x14ac:dyDescent="0.25">
      <c r="A4" s="11"/>
      <c r="B4" s="24"/>
      <c r="C4" s="11"/>
      <c r="D4"/>
      <c r="E4"/>
      <c r="F4"/>
      <c r="G4" s="11"/>
      <c r="H4" s="11"/>
      <c r="I4" s="11"/>
      <c r="J4" s="11"/>
      <c r="K4" s="11"/>
      <c r="L4" s="11"/>
      <c r="M4" s="11"/>
      <c r="N4" s="11"/>
      <c r="O4" s="11"/>
      <c r="P4" s="11"/>
      <c r="Q4" s="11"/>
      <c r="R4" s="11"/>
      <c r="S4" s="11"/>
    </row>
    <row r="5" spans="1:19" s="10" customFormat="1" ht="15" x14ac:dyDescent="0.2">
      <c r="A5" s="68">
        <v>5</v>
      </c>
      <c r="B5" s="78" t="s">
        <v>25</v>
      </c>
      <c r="C5" s="80"/>
      <c r="D5" s="81"/>
      <c r="E5" s="81"/>
      <c r="F5" s="81"/>
      <c r="G5" s="80"/>
      <c r="H5" s="64">
        <v>0</v>
      </c>
      <c r="I5" s="64"/>
      <c r="J5" s="64">
        <v>0</v>
      </c>
      <c r="K5" s="64">
        <v>0</v>
      </c>
      <c r="L5" s="64">
        <v>0</v>
      </c>
      <c r="M5" s="64">
        <v>0</v>
      </c>
      <c r="N5" s="64">
        <v>0</v>
      </c>
      <c r="O5" s="64">
        <v>0</v>
      </c>
      <c r="P5" s="64">
        <v>0</v>
      </c>
      <c r="Q5" s="64">
        <v>0</v>
      </c>
      <c r="R5" s="64">
        <v>0</v>
      </c>
      <c r="S5" s="64">
        <v>0</v>
      </c>
    </row>
    <row r="6" spans="1:19" s="10" customFormat="1" ht="15" x14ac:dyDescent="0.2">
      <c r="A6" s="68">
        <v>6</v>
      </c>
      <c r="B6" s="78" t="s">
        <v>26</v>
      </c>
      <c r="C6" s="80"/>
      <c r="D6" s="81"/>
      <c r="E6" s="81"/>
      <c r="F6" s="81"/>
      <c r="G6" s="80"/>
      <c r="H6" s="61">
        <v>0</v>
      </c>
      <c r="I6" s="61"/>
      <c r="J6" s="61">
        <v>0</v>
      </c>
      <c r="K6" s="61">
        <v>0</v>
      </c>
      <c r="L6" s="61">
        <v>0</v>
      </c>
      <c r="M6" s="61">
        <v>0</v>
      </c>
      <c r="N6" s="61">
        <v>0</v>
      </c>
      <c r="O6" s="61">
        <v>0</v>
      </c>
      <c r="P6" s="61">
        <v>0</v>
      </c>
      <c r="Q6" s="61">
        <v>0</v>
      </c>
      <c r="R6" s="61">
        <v>0</v>
      </c>
      <c r="S6" s="61">
        <v>0</v>
      </c>
    </row>
    <row r="7" spans="1:19" s="10" customFormat="1" ht="15" x14ac:dyDescent="0.2">
      <c r="A7" s="68">
        <v>7</v>
      </c>
      <c r="B7" s="78" t="s">
        <v>27</v>
      </c>
      <c r="C7" s="80"/>
      <c r="D7" s="81"/>
      <c r="E7" s="81"/>
      <c r="F7" s="81"/>
      <c r="G7" s="80"/>
      <c r="H7" s="61">
        <v>0</v>
      </c>
      <c r="I7" s="61"/>
      <c r="J7" s="61">
        <v>0</v>
      </c>
      <c r="K7" s="61">
        <v>0</v>
      </c>
      <c r="L7" s="61">
        <v>0</v>
      </c>
      <c r="M7" s="61">
        <v>0</v>
      </c>
      <c r="N7" s="61">
        <v>0</v>
      </c>
      <c r="O7" s="61">
        <v>0</v>
      </c>
      <c r="P7" s="61">
        <v>0</v>
      </c>
      <c r="Q7" s="61">
        <v>0</v>
      </c>
      <c r="R7" s="61">
        <v>0</v>
      </c>
      <c r="S7" s="61">
        <v>0</v>
      </c>
    </row>
    <row r="8" spans="1:19" s="10" customFormat="1" ht="15" x14ac:dyDescent="0.2">
      <c r="A8" s="68">
        <v>47</v>
      </c>
      <c r="B8" s="78" t="s">
        <v>28</v>
      </c>
      <c r="C8" s="80"/>
      <c r="D8" s="81"/>
      <c r="E8" s="81"/>
      <c r="F8" s="81"/>
      <c r="G8" s="80"/>
      <c r="H8" s="61">
        <v>0</v>
      </c>
      <c r="I8" s="61"/>
      <c r="J8" s="61">
        <v>0</v>
      </c>
      <c r="K8" s="61">
        <v>0</v>
      </c>
      <c r="L8" s="61">
        <v>0</v>
      </c>
      <c r="M8" s="61">
        <v>0</v>
      </c>
      <c r="N8" s="61">
        <v>0</v>
      </c>
      <c r="O8" s="61">
        <v>0</v>
      </c>
      <c r="P8" s="61">
        <v>0</v>
      </c>
      <c r="Q8" s="61">
        <v>0</v>
      </c>
      <c r="R8" s="61">
        <v>0</v>
      </c>
      <c r="S8" s="61">
        <v>0</v>
      </c>
    </row>
    <row r="9" spans="1:19" s="10" customFormat="1" ht="15" x14ac:dyDescent="0.2">
      <c r="A9" s="68">
        <v>48</v>
      </c>
      <c r="B9" s="78" t="s">
        <v>29</v>
      </c>
      <c r="C9" s="80"/>
      <c r="D9" s="81"/>
      <c r="E9" s="81"/>
      <c r="F9" s="81"/>
      <c r="G9" s="80"/>
      <c r="H9" s="61">
        <v>0</v>
      </c>
      <c r="I9" s="61"/>
      <c r="J9" s="61">
        <v>0</v>
      </c>
      <c r="K9" s="61">
        <v>0</v>
      </c>
      <c r="L9" s="61">
        <v>0</v>
      </c>
      <c r="M9" s="61">
        <v>0</v>
      </c>
      <c r="N9" s="61">
        <v>0</v>
      </c>
      <c r="O9" s="61">
        <v>0</v>
      </c>
      <c r="P9" s="61">
        <v>0</v>
      </c>
      <c r="Q9" s="61">
        <v>0</v>
      </c>
      <c r="R9" s="61">
        <v>0</v>
      </c>
      <c r="S9" s="61">
        <v>0</v>
      </c>
    </row>
    <row r="10" spans="1:19" s="10" customFormat="1" ht="15" x14ac:dyDescent="0.2">
      <c r="A10" s="68">
        <v>90</v>
      </c>
      <c r="B10" s="78" t="s">
        <v>30</v>
      </c>
      <c r="C10" s="80"/>
      <c r="D10" s="81"/>
      <c r="E10" s="81"/>
      <c r="F10" s="81"/>
      <c r="G10" s="80"/>
      <c r="H10" s="61">
        <v>22131</v>
      </c>
      <c r="I10" s="61"/>
      <c r="J10" s="61">
        <v>1606</v>
      </c>
      <c r="K10" s="61">
        <v>514</v>
      </c>
      <c r="L10" s="61">
        <v>0</v>
      </c>
      <c r="M10" s="61">
        <v>-1234</v>
      </c>
      <c r="N10" s="61">
        <v>-3583</v>
      </c>
      <c r="O10" s="61">
        <v>0</v>
      </c>
      <c r="P10" s="61">
        <v>-1683</v>
      </c>
      <c r="Q10" s="61">
        <v>-4380</v>
      </c>
      <c r="R10" s="61">
        <v>23013</v>
      </c>
      <c r="S10" s="61">
        <v>18633</v>
      </c>
    </row>
    <row r="11" spans="1:19" s="10" customFormat="1" ht="15" x14ac:dyDescent="0.2">
      <c r="A11" s="68">
        <v>91</v>
      </c>
      <c r="B11" s="78" t="s">
        <v>31</v>
      </c>
      <c r="C11" s="80"/>
      <c r="D11" s="81"/>
      <c r="E11" s="81"/>
      <c r="F11" s="81"/>
      <c r="G11" s="80"/>
      <c r="H11" s="61">
        <v>16066</v>
      </c>
      <c r="I11" s="61"/>
      <c r="J11" s="61">
        <v>1170</v>
      </c>
      <c r="K11" s="61">
        <v>374</v>
      </c>
      <c r="L11" s="61">
        <v>0</v>
      </c>
      <c r="M11" s="61">
        <v>-900</v>
      </c>
      <c r="N11" s="61">
        <v>-2610</v>
      </c>
      <c r="O11" s="61">
        <v>0</v>
      </c>
      <c r="P11" s="61">
        <v>-1226</v>
      </c>
      <c r="Q11" s="61">
        <v>-3192</v>
      </c>
      <c r="R11" s="61">
        <v>16764</v>
      </c>
      <c r="S11" s="61">
        <v>13572</v>
      </c>
    </row>
    <row r="12" spans="1:19" s="10" customFormat="1" ht="15" x14ac:dyDescent="0.2">
      <c r="A12" s="68">
        <v>100</v>
      </c>
      <c r="B12" s="78" t="s">
        <v>32</v>
      </c>
      <c r="C12" s="80"/>
      <c r="D12" s="81"/>
      <c r="E12" s="81"/>
      <c r="F12" s="81"/>
      <c r="G12" s="80"/>
      <c r="H12" s="61">
        <v>522651</v>
      </c>
      <c r="I12" s="61"/>
      <c r="J12" s="61">
        <v>34401</v>
      </c>
      <c r="K12" s="61">
        <v>11004</v>
      </c>
      <c r="L12" s="61">
        <v>0</v>
      </c>
      <c r="M12" s="61">
        <v>-26473</v>
      </c>
      <c r="N12" s="61">
        <v>-76760</v>
      </c>
      <c r="O12" s="61">
        <v>0</v>
      </c>
      <c r="P12" s="61">
        <v>-36043</v>
      </c>
      <c r="Q12" s="61">
        <v>-93871</v>
      </c>
      <c r="R12" s="61">
        <v>492970</v>
      </c>
      <c r="S12" s="61">
        <v>399099</v>
      </c>
    </row>
    <row r="13" spans="1:19" s="10" customFormat="1" ht="15" x14ac:dyDescent="0.2">
      <c r="A13" s="68">
        <v>101</v>
      </c>
      <c r="B13" s="78" t="s">
        <v>33</v>
      </c>
      <c r="C13" s="80"/>
      <c r="D13" s="81"/>
      <c r="E13" s="81"/>
      <c r="F13" s="81"/>
      <c r="G13" s="80"/>
      <c r="H13" s="61">
        <v>1070760</v>
      </c>
      <c r="I13" s="61"/>
      <c r="J13" s="61">
        <v>75353</v>
      </c>
      <c r="K13" s="61">
        <v>24104</v>
      </c>
      <c r="L13" s="61">
        <v>0</v>
      </c>
      <c r="M13" s="61">
        <v>-57986</v>
      </c>
      <c r="N13" s="61">
        <v>-168136</v>
      </c>
      <c r="O13" s="61">
        <v>0</v>
      </c>
      <c r="P13" s="61">
        <v>-78949</v>
      </c>
      <c r="Q13" s="61">
        <v>-205614</v>
      </c>
      <c r="R13" s="61">
        <v>1079814</v>
      </c>
      <c r="S13" s="61">
        <v>874200</v>
      </c>
    </row>
    <row r="14" spans="1:19" s="10" customFormat="1" ht="15" x14ac:dyDescent="0.2">
      <c r="A14" s="68">
        <v>102</v>
      </c>
      <c r="B14" s="78" t="s">
        <v>34</v>
      </c>
      <c r="C14" s="80"/>
      <c r="D14" s="81"/>
      <c r="E14" s="81"/>
      <c r="F14" s="81"/>
      <c r="G14" s="80"/>
      <c r="H14" s="61">
        <v>0</v>
      </c>
      <c r="I14" s="61"/>
      <c r="J14" s="61">
        <v>0</v>
      </c>
      <c r="K14" s="61">
        <v>0</v>
      </c>
      <c r="L14" s="61">
        <v>0</v>
      </c>
      <c r="M14" s="61">
        <v>0</v>
      </c>
      <c r="N14" s="61">
        <v>0</v>
      </c>
      <c r="O14" s="61">
        <v>0</v>
      </c>
      <c r="P14" s="61">
        <v>0</v>
      </c>
      <c r="Q14" s="61">
        <v>0</v>
      </c>
      <c r="R14" s="61">
        <v>0</v>
      </c>
      <c r="S14" s="61">
        <v>0</v>
      </c>
    </row>
    <row r="15" spans="1:19" s="10" customFormat="1" ht="15" x14ac:dyDescent="0.2">
      <c r="A15" s="68">
        <v>103</v>
      </c>
      <c r="B15" s="78" t="s">
        <v>35</v>
      </c>
      <c r="C15" s="80"/>
      <c r="D15" s="81"/>
      <c r="E15" s="81"/>
      <c r="F15" s="81"/>
      <c r="G15" s="80"/>
      <c r="H15" s="61">
        <v>1751392</v>
      </c>
      <c r="I15" s="61"/>
      <c r="J15" s="61">
        <v>120113</v>
      </c>
      <c r="K15" s="61">
        <v>38421</v>
      </c>
      <c r="L15" s="61">
        <v>0</v>
      </c>
      <c r="M15" s="61">
        <v>-92426</v>
      </c>
      <c r="N15" s="61">
        <v>-268008</v>
      </c>
      <c r="O15" s="61">
        <v>0</v>
      </c>
      <c r="P15" s="61">
        <v>-125844</v>
      </c>
      <c r="Q15" s="61">
        <v>-327744</v>
      </c>
      <c r="R15" s="61">
        <v>1721215</v>
      </c>
      <c r="S15" s="61">
        <v>1393471</v>
      </c>
    </row>
    <row r="16" spans="1:19" s="10" customFormat="1" ht="15" x14ac:dyDescent="0.2">
      <c r="A16" s="68">
        <v>107</v>
      </c>
      <c r="B16" s="78" t="s">
        <v>36</v>
      </c>
      <c r="C16" s="80"/>
      <c r="D16" s="81"/>
      <c r="E16" s="81"/>
      <c r="F16" s="81"/>
      <c r="G16" s="80"/>
      <c r="H16" s="61">
        <v>391709</v>
      </c>
      <c r="I16" s="61"/>
      <c r="J16" s="61">
        <v>26523</v>
      </c>
      <c r="K16" s="61">
        <v>8484</v>
      </c>
      <c r="L16" s="61">
        <v>0</v>
      </c>
      <c r="M16" s="61">
        <v>-20408</v>
      </c>
      <c r="N16" s="61">
        <v>-59181</v>
      </c>
      <c r="O16" s="61">
        <v>0</v>
      </c>
      <c r="P16" s="61">
        <v>-27789</v>
      </c>
      <c r="Q16" s="61">
        <v>-72371</v>
      </c>
      <c r="R16" s="61">
        <v>380076</v>
      </c>
      <c r="S16" s="61">
        <v>307705</v>
      </c>
    </row>
    <row r="17" spans="1:19" s="10" customFormat="1" ht="15" x14ac:dyDescent="0.2">
      <c r="A17" s="68">
        <v>109</v>
      </c>
      <c r="B17" s="78" t="s">
        <v>37</v>
      </c>
      <c r="C17" s="80"/>
      <c r="D17" s="81"/>
      <c r="E17" s="81"/>
      <c r="F17" s="81"/>
      <c r="G17" s="80"/>
      <c r="H17" s="61">
        <v>123615</v>
      </c>
      <c r="I17" s="61"/>
      <c r="J17" s="61">
        <v>8598</v>
      </c>
      <c r="K17" s="61">
        <v>2750</v>
      </c>
      <c r="L17" s="61">
        <v>0</v>
      </c>
      <c r="M17" s="61">
        <v>-6618</v>
      </c>
      <c r="N17" s="61">
        <v>-19184</v>
      </c>
      <c r="O17" s="61">
        <v>0</v>
      </c>
      <c r="P17" s="61">
        <v>-9008</v>
      </c>
      <c r="Q17" s="61">
        <v>-23462</v>
      </c>
      <c r="R17" s="61">
        <v>123208</v>
      </c>
      <c r="S17" s="61">
        <v>99746</v>
      </c>
    </row>
    <row r="18" spans="1:19" s="10" customFormat="1" ht="15" x14ac:dyDescent="0.2">
      <c r="A18" s="68">
        <v>110</v>
      </c>
      <c r="B18" s="78" t="s">
        <v>38</v>
      </c>
      <c r="C18" s="80"/>
      <c r="D18" s="81"/>
      <c r="E18" s="81"/>
      <c r="F18" s="81"/>
      <c r="G18" s="80"/>
      <c r="H18" s="61">
        <v>157673</v>
      </c>
      <c r="I18" s="61"/>
      <c r="J18" s="61">
        <v>10887</v>
      </c>
      <c r="K18" s="61">
        <v>3482</v>
      </c>
      <c r="L18" s="61">
        <v>0</v>
      </c>
      <c r="M18" s="61">
        <v>-8375</v>
      </c>
      <c r="N18" s="61">
        <v>-24292</v>
      </c>
      <c r="O18" s="61">
        <v>0</v>
      </c>
      <c r="P18" s="61">
        <v>-11406</v>
      </c>
      <c r="Q18" s="61">
        <v>-29704</v>
      </c>
      <c r="R18" s="61">
        <v>156007</v>
      </c>
      <c r="S18" s="61">
        <v>126303</v>
      </c>
    </row>
    <row r="19" spans="1:19" s="10" customFormat="1" ht="15" x14ac:dyDescent="0.2">
      <c r="A19" s="68">
        <v>111</v>
      </c>
      <c r="B19" s="78" t="s">
        <v>39</v>
      </c>
      <c r="C19" s="80"/>
      <c r="D19" s="81"/>
      <c r="E19" s="81"/>
      <c r="F19" s="81"/>
      <c r="G19" s="80"/>
      <c r="H19" s="61">
        <v>1472521</v>
      </c>
      <c r="I19" s="61"/>
      <c r="J19" s="61">
        <v>101557</v>
      </c>
      <c r="K19" s="61">
        <v>32485</v>
      </c>
      <c r="L19" s="61">
        <v>0</v>
      </c>
      <c r="M19" s="61">
        <v>-78154</v>
      </c>
      <c r="N19" s="61">
        <v>-226604</v>
      </c>
      <c r="O19" s="61">
        <v>0</v>
      </c>
      <c r="P19" s="61">
        <v>-106403</v>
      </c>
      <c r="Q19" s="61">
        <v>-277119</v>
      </c>
      <c r="R19" s="61">
        <v>1455311</v>
      </c>
      <c r="S19" s="61">
        <v>1178192</v>
      </c>
    </row>
    <row r="20" spans="1:19" s="10" customFormat="1" ht="15" x14ac:dyDescent="0.2">
      <c r="A20" s="68">
        <v>112</v>
      </c>
      <c r="B20" s="78" t="s">
        <v>40</v>
      </c>
      <c r="C20" s="80"/>
      <c r="D20" s="81"/>
      <c r="E20" s="81"/>
      <c r="F20" s="81"/>
      <c r="G20" s="80"/>
      <c r="H20" s="61">
        <v>13877</v>
      </c>
      <c r="I20" s="61"/>
      <c r="J20" s="61">
        <v>984</v>
      </c>
      <c r="K20" s="61">
        <v>315</v>
      </c>
      <c r="L20" s="61">
        <v>0</v>
      </c>
      <c r="M20" s="61">
        <v>-761</v>
      </c>
      <c r="N20" s="61">
        <v>-2195</v>
      </c>
      <c r="O20" s="61">
        <v>0</v>
      </c>
      <c r="P20" s="61">
        <v>-1031</v>
      </c>
      <c r="Q20" s="61">
        <v>-2688</v>
      </c>
      <c r="R20" s="61">
        <v>14099</v>
      </c>
      <c r="S20" s="61">
        <v>11411</v>
      </c>
    </row>
    <row r="21" spans="1:19" s="10" customFormat="1" ht="15" x14ac:dyDescent="0.2">
      <c r="A21" s="68">
        <v>113</v>
      </c>
      <c r="B21" s="78" t="s">
        <v>41</v>
      </c>
      <c r="C21" s="80"/>
      <c r="D21" s="81"/>
      <c r="E21" s="81"/>
      <c r="F21" s="81"/>
      <c r="G21" s="80"/>
      <c r="H21" s="61">
        <v>990460</v>
      </c>
      <c r="I21" s="61"/>
      <c r="J21" s="61">
        <v>70512</v>
      </c>
      <c r="K21" s="61">
        <v>22555</v>
      </c>
      <c r="L21" s="61">
        <v>0</v>
      </c>
      <c r="M21" s="61">
        <v>-54259</v>
      </c>
      <c r="N21" s="61">
        <v>-157333</v>
      </c>
      <c r="O21" s="61">
        <v>0</v>
      </c>
      <c r="P21" s="61">
        <v>-73876</v>
      </c>
      <c r="Q21" s="61">
        <v>-192401</v>
      </c>
      <c r="R21" s="61">
        <v>1010431</v>
      </c>
      <c r="S21" s="61">
        <v>818030</v>
      </c>
    </row>
    <row r="22" spans="1:19" s="10" customFormat="1" ht="15" x14ac:dyDescent="0.2">
      <c r="A22" s="68">
        <v>114</v>
      </c>
      <c r="B22" s="78" t="s">
        <v>42</v>
      </c>
      <c r="C22" s="80"/>
      <c r="D22" s="81"/>
      <c r="E22" s="81"/>
      <c r="F22" s="81"/>
      <c r="G22" s="80"/>
      <c r="H22" s="61">
        <v>4567843</v>
      </c>
      <c r="I22" s="61"/>
      <c r="J22" s="61">
        <v>315784</v>
      </c>
      <c r="K22" s="61">
        <v>101011</v>
      </c>
      <c r="L22" s="61">
        <v>0</v>
      </c>
      <c r="M22" s="61">
        <v>-243004</v>
      </c>
      <c r="N22" s="61">
        <v>-704610</v>
      </c>
      <c r="O22" s="61">
        <v>0</v>
      </c>
      <c r="P22" s="61">
        <v>-330853</v>
      </c>
      <c r="Q22" s="61">
        <v>-861672</v>
      </c>
      <c r="R22" s="61">
        <v>4525186</v>
      </c>
      <c r="S22" s="61">
        <v>3663514</v>
      </c>
    </row>
    <row r="23" spans="1:19" s="10" customFormat="1" ht="15" x14ac:dyDescent="0.2">
      <c r="A23" s="68">
        <v>115</v>
      </c>
      <c r="B23" s="78" t="s">
        <v>43</v>
      </c>
      <c r="C23" s="80"/>
      <c r="D23" s="81"/>
      <c r="E23" s="81"/>
      <c r="F23" s="81"/>
      <c r="G23" s="80"/>
      <c r="H23" s="61">
        <v>3203494</v>
      </c>
      <c r="I23" s="61"/>
      <c r="J23" s="61">
        <v>217456</v>
      </c>
      <c r="K23" s="61">
        <v>69558</v>
      </c>
      <c r="L23" s="61">
        <v>0</v>
      </c>
      <c r="M23" s="61">
        <v>-167337</v>
      </c>
      <c r="N23" s="61">
        <v>-485211</v>
      </c>
      <c r="O23" s="61">
        <v>0</v>
      </c>
      <c r="P23" s="61">
        <v>-227833</v>
      </c>
      <c r="Q23" s="61">
        <v>-593367</v>
      </c>
      <c r="R23" s="61">
        <v>3116148</v>
      </c>
      <c r="S23" s="61">
        <v>2522781</v>
      </c>
    </row>
    <row r="24" spans="1:19" s="10" customFormat="1" ht="15" x14ac:dyDescent="0.2">
      <c r="A24" s="68">
        <v>116</v>
      </c>
      <c r="B24" s="78" t="s">
        <v>44</v>
      </c>
      <c r="C24" s="80"/>
      <c r="D24" s="81"/>
      <c r="E24" s="81"/>
      <c r="F24" s="81"/>
      <c r="G24" s="80"/>
      <c r="H24" s="61">
        <v>743389</v>
      </c>
      <c r="I24" s="61"/>
      <c r="J24" s="61">
        <v>51716</v>
      </c>
      <c r="K24" s="61">
        <v>16542</v>
      </c>
      <c r="L24" s="61">
        <v>0</v>
      </c>
      <c r="M24" s="61">
        <v>-39798</v>
      </c>
      <c r="N24" s="61">
        <v>-115393</v>
      </c>
      <c r="O24" s="61">
        <v>0</v>
      </c>
      <c r="P24" s="61">
        <v>-54183</v>
      </c>
      <c r="Q24" s="61">
        <v>-141116</v>
      </c>
      <c r="R24" s="61">
        <v>741086</v>
      </c>
      <c r="S24" s="61">
        <v>599970</v>
      </c>
    </row>
    <row r="25" spans="1:19" s="10" customFormat="1" ht="15" x14ac:dyDescent="0.2">
      <c r="A25" s="68">
        <v>117</v>
      </c>
      <c r="B25" s="78" t="s">
        <v>45</v>
      </c>
      <c r="C25" s="80"/>
      <c r="D25" s="81"/>
      <c r="E25" s="81"/>
      <c r="F25" s="81"/>
      <c r="G25" s="80"/>
      <c r="H25" s="61">
        <v>431324</v>
      </c>
      <c r="I25" s="61"/>
      <c r="J25" s="61">
        <v>29654</v>
      </c>
      <c r="K25" s="61">
        <v>9486</v>
      </c>
      <c r="L25" s="61">
        <v>0</v>
      </c>
      <c r="M25" s="61">
        <v>-22819</v>
      </c>
      <c r="N25" s="61">
        <v>-66168</v>
      </c>
      <c r="O25" s="61">
        <v>0</v>
      </c>
      <c r="P25" s="61">
        <v>-31070</v>
      </c>
      <c r="Q25" s="61">
        <v>-80917</v>
      </c>
      <c r="R25" s="61">
        <v>424949</v>
      </c>
      <c r="S25" s="61">
        <v>344032</v>
      </c>
    </row>
    <row r="26" spans="1:19" s="10" customFormat="1" ht="15" x14ac:dyDescent="0.2">
      <c r="A26" s="68">
        <v>119</v>
      </c>
      <c r="B26" s="78" t="s">
        <v>46</v>
      </c>
      <c r="C26" s="80"/>
      <c r="D26" s="81"/>
      <c r="E26" s="81"/>
      <c r="F26" s="81"/>
      <c r="G26" s="80"/>
      <c r="H26" s="61">
        <v>14544</v>
      </c>
      <c r="I26" s="61"/>
      <c r="J26" s="61">
        <v>1047</v>
      </c>
      <c r="K26" s="61">
        <v>335</v>
      </c>
      <c r="L26" s="61">
        <v>0</v>
      </c>
      <c r="M26" s="61">
        <v>-804</v>
      </c>
      <c r="N26" s="61">
        <v>-2335</v>
      </c>
      <c r="O26" s="61">
        <v>0</v>
      </c>
      <c r="P26" s="61">
        <v>-1097</v>
      </c>
      <c r="Q26" s="61">
        <v>-2854</v>
      </c>
      <c r="R26" s="61">
        <v>14997</v>
      </c>
      <c r="S26" s="61">
        <v>12143</v>
      </c>
    </row>
    <row r="27" spans="1:19" s="10" customFormat="1" ht="15" x14ac:dyDescent="0.2">
      <c r="A27" s="68">
        <v>121</v>
      </c>
      <c r="B27" s="78" t="s">
        <v>47</v>
      </c>
      <c r="C27" s="80"/>
      <c r="D27" s="81"/>
      <c r="E27" s="81"/>
      <c r="F27" s="81"/>
      <c r="G27" s="80"/>
      <c r="H27" s="61">
        <v>193068</v>
      </c>
      <c r="I27" s="61"/>
      <c r="J27" s="61">
        <v>14864</v>
      </c>
      <c r="K27" s="61">
        <v>4754</v>
      </c>
      <c r="L27" s="61">
        <v>0</v>
      </c>
      <c r="M27" s="61">
        <v>-11438</v>
      </c>
      <c r="N27" s="61">
        <v>-33165</v>
      </c>
      <c r="O27" s="61">
        <v>0</v>
      </c>
      <c r="P27" s="61">
        <v>-15573</v>
      </c>
      <c r="Q27" s="61">
        <v>-40558</v>
      </c>
      <c r="R27" s="61">
        <v>212994</v>
      </c>
      <c r="S27" s="61">
        <v>172436</v>
      </c>
    </row>
    <row r="28" spans="1:19" s="10" customFormat="1" ht="15" x14ac:dyDescent="0.2">
      <c r="A28" s="68">
        <v>122</v>
      </c>
      <c r="B28" s="78" t="s">
        <v>48</v>
      </c>
      <c r="C28" s="80"/>
      <c r="D28" s="81"/>
      <c r="E28" s="81"/>
      <c r="F28" s="81"/>
      <c r="G28" s="80"/>
      <c r="H28" s="61">
        <v>206397</v>
      </c>
      <c r="I28" s="61"/>
      <c r="J28" s="61">
        <v>15786</v>
      </c>
      <c r="K28" s="61">
        <v>5049</v>
      </c>
      <c r="L28" s="61">
        <v>0</v>
      </c>
      <c r="M28" s="61">
        <v>-12146</v>
      </c>
      <c r="N28" s="61">
        <v>-35222</v>
      </c>
      <c r="O28" s="61">
        <v>0</v>
      </c>
      <c r="P28" s="61">
        <v>-16539</v>
      </c>
      <c r="Q28" s="61">
        <v>-43072</v>
      </c>
      <c r="R28" s="61">
        <v>226208</v>
      </c>
      <c r="S28" s="61">
        <v>183136</v>
      </c>
    </row>
    <row r="29" spans="1:19" s="10" customFormat="1" ht="15" x14ac:dyDescent="0.2">
      <c r="A29" s="68">
        <v>123</v>
      </c>
      <c r="B29" s="78" t="s">
        <v>49</v>
      </c>
      <c r="C29" s="80"/>
      <c r="D29" s="81"/>
      <c r="E29" s="81"/>
      <c r="F29" s="81"/>
      <c r="G29" s="80"/>
      <c r="H29" s="61">
        <v>1229928</v>
      </c>
      <c r="I29" s="61"/>
      <c r="J29" s="61">
        <v>85630</v>
      </c>
      <c r="K29" s="61">
        <v>27391</v>
      </c>
      <c r="L29" s="61">
        <v>0</v>
      </c>
      <c r="M29" s="61">
        <v>-65902</v>
      </c>
      <c r="N29" s="61">
        <v>-191067</v>
      </c>
      <c r="O29" s="61">
        <v>0</v>
      </c>
      <c r="P29" s="61">
        <v>-89716</v>
      </c>
      <c r="Q29" s="61">
        <v>-233664</v>
      </c>
      <c r="R29" s="61">
        <v>1227079</v>
      </c>
      <c r="S29" s="61">
        <v>993415</v>
      </c>
    </row>
    <row r="30" spans="1:19" s="10" customFormat="1" ht="15" x14ac:dyDescent="0.2">
      <c r="A30" s="68">
        <v>124</v>
      </c>
      <c r="B30" s="78" t="s">
        <v>50</v>
      </c>
      <c r="C30" s="80"/>
      <c r="D30" s="81"/>
      <c r="E30" s="81"/>
      <c r="F30" s="81"/>
      <c r="G30" s="80"/>
      <c r="H30" s="61">
        <v>0</v>
      </c>
      <c r="I30" s="61"/>
      <c r="J30" s="61">
        <v>0</v>
      </c>
      <c r="K30" s="61">
        <v>0</v>
      </c>
      <c r="L30" s="61">
        <v>0</v>
      </c>
      <c r="M30" s="61">
        <v>0</v>
      </c>
      <c r="N30" s="61">
        <v>0</v>
      </c>
      <c r="O30" s="61">
        <v>0</v>
      </c>
      <c r="P30" s="61">
        <v>0</v>
      </c>
      <c r="Q30" s="61">
        <v>0</v>
      </c>
      <c r="R30" s="61">
        <v>0</v>
      </c>
      <c r="S30" s="61">
        <v>0</v>
      </c>
    </row>
    <row r="31" spans="1:19" s="10" customFormat="1" ht="15" x14ac:dyDescent="0.2">
      <c r="A31" s="68">
        <v>125</v>
      </c>
      <c r="B31" s="78" t="s">
        <v>51</v>
      </c>
      <c r="C31" s="80"/>
      <c r="D31" s="81"/>
      <c r="E31" s="81"/>
      <c r="F31" s="81"/>
      <c r="G31" s="80"/>
      <c r="H31" s="61">
        <v>343055</v>
      </c>
      <c r="I31" s="61"/>
      <c r="J31" s="61">
        <v>34626</v>
      </c>
      <c r="K31" s="61">
        <v>11076</v>
      </c>
      <c r="L31" s="61">
        <v>0</v>
      </c>
      <c r="M31" s="61">
        <v>-26644</v>
      </c>
      <c r="N31" s="61">
        <v>-77261</v>
      </c>
      <c r="O31" s="61">
        <v>0</v>
      </c>
      <c r="P31" s="61">
        <v>-36278</v>
      </c>
      <c r="Q31" s="61">
        <v>-94481</v>
      </c>
      <c r="R31" s="61">
        <v>496193</v>
      </c>
      <c r="S31" s="61">
        <v>401712</v>
      </c>
    </row>
    <row r="32" spans="1:19" s="10" customFormat="1" ht="15" x14ac:dyDescent="0.2">
      <c r="A32" s="68">
        <v>126</v>
      </c>
      <c r="B32" s="78" t="s">
        <v>52</v>
      </c>
      <c r="C32" s="80"/>
      <c r="D32" s="81"/>
      <c r="E32" s="81"/>
      <c r="F32" s="81"/>
      <c r="G32" s="80"/>
      <c r="H32" s="61">
        <v>0</v>
      </c>
      <c r="I32" s="61"/>
      <c r="J32" s="61">
        <v>0</v>
      </c>
      <c r="K32" s="61">
        <v>0</v>
      </c>
      <c r="L32" s="61">
        <v>0</v>
      </c>
      <c r="M32" s="61">
        <v>0</v>
      </c>
      <c r="N32" s="61">
        <v>0</v>
      </c>
      <c r="O32" s="61">
        <v>0</v>
      </c>
      <c r="P32" s="61">
        <v>0</v>
      </c>
      <c r="Q32" s="61">
        <v>0</v>
      </c>
      <c r="R32" s="61">
        <v>0</v>
      </c>
      <c r="S32" s="61">
        <v>0</v>
      </c>
    </row>
    <row r="33" spans="1:19" s="10" customFormat="1" ht="15" x14ac:dyDescent="0.2">
      <c r="A33" s="68">
        <v>127</v>
      </c>
      <c r="B33" s="78" t="s">
        <v>53</v>
      </c>
      <c r="C33" s="80"/>
      <c r="D33" s="81"/>
      <c r="E33" s="81"/>
      <c r="F33" s="81"/>
      <c r="G33" s="80"/>
      <c r="H33" s="61">
        <v>706546</v>
      </c>
      <c r="I33" s="61"/>
      <c r="J33" s="61">
        <v>51529</v>
      </c>
      <c r="K33" s="61">
        <v>16483</v>
      </c>
      <c r="L33" s="61">
        <v>0</v>
      </c>
      <c r="M33" s="61">
        <v>-39654</v>
      </c>
      <c r="N33" s="61">
        <v>-114977</v>
      </c>
      <c r="O33" s="61">
        <v>0</v>
      </c>
      <c r="P33" s="61">
        <v>-53988</v>
      </c>
      <c r="Q33" s="61">
        <v>-140607</v>
      </c>
      <c r="R33" s="61">
        <v>738411</v>
      </c>
      <c r="S33" s="61">
        <v>597804</v>
      </c>
    </row>
    <row r="34" spans="1:19" s="10" customFormat="1" ht="15" x14ac:dyDescent="0.2">
      <c r="A34" s="68">
        <v>128</v>
      </c>
      <c r="B34" s="78" t="s">
        <v>54</v>
      </c>
      <c r="C34" s="80"/>
      <c r="D34" s="81"/>
      <c r="E34" s="81"/>
      <c r="F34" s="81"/>
      <c r="G34" s="80"/>
      <c r="H34" s="61">
        <v>1085737</v>
      </c>
      <c r="I34" s="61"/>
      <c r="J34" s="61">
        <v>72856</v>
      </c>
      <c r="K34" s="61">
        <v>23305</v>
      </c>
      <c r="L34" s="61">
        <v>0</v>
      </c>
      <c r="M34" s="61">
        <v>-56066</v>
      </c>
      <c r="N34" s="61">
        <v>-162565</v>
      </c>
      <c r="O34" s="61">
        <v>0</v>
      </c>
      <c r="P34" s="61">
        <v>-76333</v>
      </c>
      <c r="Q34" s="61">
        <v>-198803</v>
      </c>
      <c r="R34" s="61">
        <v>1044031</v>
      </c>
      <c r="S34" s="61">
        <v>845228</v>
      </c>
    </row>
    <row r="35" spans="1:19" s="10" customFormat="1" ht="15" x14ac:dyDescent="0.2">
      <c r="A35" s="68">
        <v>129</v>
      </c>
      <c r="B35" s="78" t="s">
        <v>55</v>
      </c>
      <c r="C35" s="80"/>
      <c r="D35" s="81"/>
      <c r="E35" s="81"/>
      <c r="F35" s="81"/>
      <c r="G35" s="80"/>
      <c r="H35" s="61">
        <v>518958</v>
      </c>
      <c r="I35" s="61"/>
      <c r="J35" s="61">
        <v>36032</v>
      </c>
      <c r="K35" s="61">
        <v>11526</v>
      </c>
      <c r="L35" s="61">
        <v>0</v>
      </c>
      <c r="M35" s="61">
        <v>-27729</v>
      </c>
      <c r="N35" s="61">
        <v>-80399</v>
      </c>
      <c r="O35" s="61">
        <v>0</v>
      </c>
      <c r="P35" s="61">
        <v>-37752</v>
      </c>
      <c r="Q35" s="61">
        <v>-98322</v>
      </c>
      <c r="R35" s="61">
        <v>516346</v>
      </c>
      <c r="S35" s="61">
        <v>418024</v>
      </c>
    </row>
    <row r="36" spans="1:19" s="10" customFormat="1" ht="15" x14ac:dyDescent="0.2">
      <c r="A36" s="68">
        <v>131</v>
      </c>
      <c r="B36" s="78" t="s">
        <v>56</v>
      </c>
      <c r="C36" s="80"/>
      <c r="D36" s="81"/>
      <c r="E36" s="81"/>
      <c r="F36" s="81"/>
      <c r="G36" s="80"/>
      <c r="H36" s="61">
        <v>0</v>
      </c>
      <c r="I36" s="61"/>
      <c r="J36" s="61">
        <v>0</v>
      </c>
      <c r="K36" s="61">
        <v>0</v>
      </c>
      <c r="L36" s="61">
        <v>0</v>
      </c>
      <c r="M36" s="61">
        <v>0</v>
      </c>
      <c r="N36" s="61">
        <v>0</v>
      </c>
      <c r="O36" s="61">
        <v>0</v>
      </c>
      <c r="P36" s="61">
        <v>0</v>
      </c>
      <c r="Q36" s="61">
        <v>0</v>
      </c>
      <c r="R36" s="61">
        <v>0</v>
      </c>
      <c r="S36" s="61">
        <v>0</v>
      </c>
    </row>
    <row r="37" spans="1:19" s="10" customFormat="1" ht="15" x14ac:dyDescent="0.2">
      <c r="A37" s="68">
        <v>132</v>
      </c>
      <c r="B37" s="78" t="s">
        <v>57</v>
      </c>
      <c r="C37" s="80"/>
      <c r="D37" s="81"/>
      <c r="E37" s="81"/>
      <c r="F37" s="81"/>
      <c r="G37" s="80"/>
      <c r="H37" s="61">
        <v>237553</v>
      </c>
      <c r="I37" s="61"/>
      <c r="J37" s="61">
        <v>18584</v>
      </c>
      <c r="K37" s="61">
        <v>5945</v>
      </c>
      <c r="L37" s="61">
        <v>0</v>
      </c>
      <c r="M37" s="61">
        <v>-14302</v>
      </c>
      <c r="N37" s="61">
        <v>-41468</v>
      </c>
      <c r="O37" s="61">
        <v>0</v>
      </c>
      <c r="P37" s="61">
        <v>-19471</v>
      </c>
      <c r="Q37" s="61">
        <v>-50712</v>
      </c>
      <c r="R37" s="61">
        <v>266315</v>
      </c>
      <c r="S37" s="61">
        <v>215603</v>
      </c>
    </row>
    <row r="38" spans="1:19" s="10" customFormat="1" ht="15" x14ac:dyDescent="0.2">
      <c r="A38" s="68">
        <v>133</v>
      </c>
      <c r="B38" s="78" t="s">
        <v>58</v>
      </c>
      <c r="C38" s="80"/>
      <c r="D38" s="81"/>
      <c r="E38" s="81"/>
      <c r="F38" s="81"/>
      <c r="G38" s="80"/>
      <c r="H38" s="61">
        <v>513301</v>
      </c>
      <c r="I38" s="61"/>
      <c r="J38" s="61">
        <v>39422</v>
      </c>
      <c r="K38" s="61">
        <v>12610</v>
      </c>
      <c r="L38" s="61">
        <v>0</v>
      </c>
      <c r="M38" s="61">
        <v>-30335</v>
      </c>
      <c r="N38" s="61">
        <v>-87963</v>
      </c>
      <c r="O38" s="61">
        <v>0</v>
      </c>
      <c r="P38" s="61">
        <v>-41304</v>
      </c>
      <c r="Q38" s="61">
        <v>-107570</v>
      </c>
      <c r="R38" s="61">
        <v>564924</v>
      </c>
      <c r="S38" s="61">
        <v>457354</v>
      </c>
    </row>
    <row r="39" spans="1:19" s="10" customFormat="1" ht="15" x14ac:dyDescent="0.2">
      <c r="A39" s="68">
        <v>135</v>
      </c>
      <c r="B39" s="78" t="s">
        <v>59</v>
      </c>
      <c r="C39" s="80"/>
      <c r="D39" s="81"/>
      <c r="E39" s="81"/>
      <c r="F39" s="81"/>
      <c r="G39" s="80"/>
      <c r="H39" s="61">
        <v>0</v>
      </c>
      <c r="I39" s="61"/>
      <c r="J39" s="61">
        <v>0</v>
      </c>
      <c r="K39" s="61">
        <v>0</v>
      </c>
      <c r="L39" s="61">
        <v>0</v>
      </c>
      <c r="M39" s="61">
        <v>0</v>
      </c>
      <c r="N39" s="61">
        <v>0</v>
      </c>
      <c r="O39" s="61">
        <v>0</v>
      </c>
      <c r="P39" s="61">
        <v>0</v>
      </c>
      <c r="Q39" s="61">
        <v>0</v>
      </c>
      <c r="R39" s="61">
        <v>0</v>
      </c>
      <c r="S39" s="61">
        <v>0</v>
      </c>
    </row>
    <row r="40" spans="1:19" s="10" customFormat="1" ht="15" x14ac:dyDescent="0.2">
      <c r="A40" s="68">
        <v>136</v>
      </c>
      <c r="B40" s="78" t="s">
        <v>60</v>
      </c>
      <c r="C40" s="80"/>
      <c r="D40" s="81"/>
      <c r="E40" s="81"/>
      <c r="F40" s="81"/>
      <c r="G40" s="80"/>
      <c r="H40" s="61">
        <v>1046103</v>
      </c>
      <c r="I40" s="61"/>
      <c r="J40" s="61">
        <v>80164</v>
      </c>
      <c r="K40" s="61">
        <v>25642</v>
      </c>
      <c r="L40" s="61">
        <v>0</v>
      </c>
      <c r="M40" s="61">
        <v>-61691</v>
      </c>
      <c r="N40" s="61">
        <v>-178870</v>
      </c>
      <c r="O40" s="61">
        <v>0</v>
      </c>
      <c r="P40" s="61">
        <v>-83989</v>
      </c>
      <c r="Q40" s="61">
        <v>-218744</v>
      </c>
      <c r="R40" s="61">
        <v>1148748</v>
      </c>
      <c r="S40" s="61">
        <v>930004</v>
      </c>
    </row>
    <row r="41" spans="1:19" s="10" customFormat="1" ht="15" x14ac:dyDescent="0.2">
      <c r="A41" s="68">
        <v>137</v>
      </c>
      <c r="B41" s="78" t="s">
        <v>61</v>
      </c>
      <c r="C41" s="80"/>
      <c r="D41" s="81"/>
      <c r="E41" s="81"/>
      <c r="F41" s="81"/>
      <c r="G41" s="80"/>
      <c r="H41" s="61">
        <v>0</v>
      </c>
      <c r="I41" s="61"/>
      <c r="J41" s="61">
        <v>0</v>
      </c>
      <c r="K41" s="61">
        <v>0</v>
      </c>
      <c r="L41" s="61">
        <v>0</v>
      </c>
      <c r="M41" s="61">
        <v>0</v>
      </c>
      <c r="N41" s="61">
        <v>0</v>
      </c>
      <c r="O41" s="61">
        <v>0</v>
      </c>
      <c r="P41" s="61">
        <v>0</v>
      </c>
      <c r="Q41" s="61">
        <v>0</v>
      </c>
      <c r="R41" s="61">
        <v>0</v>
      </c>
      <c r="S41" s="61">
        <v>0</v>
      </c>
    </row>
    <row r="42" spans="1:19" s="10" customFormat="1" ht="15" x14ac:dyDescent="0.2">
      <c r="A42" s="68">
        <v>138</v>
      </c>
      <c r="B42" s="78" t="s">
        <v>62</v>
      </c>
      <c r="C42" s="80"/>
      <c r="D42" s="81"/>
      <c r="E42" s="81"/>
      <c r="F42" s="81"/>
      <c r="G42" s="80"/>
      <c r="H42" s="61">
        <v>0</v>
      </c>
      <c r="I42" s="61"/>
      <c r="J42" s="61">
        <v>0</v>
      </c>
      <c r="K42" s="61">
        <v>0</v>
      </c>
      <c r="L42" s="61">
        <v>0</v>
      </c>
      <c r="M42" s="61">
        <v>0</v>
      </c>
      <c r="N42" s="61">
        <v>0</v>
      </c>
      <c r="O42" s="61">
        <v>0</v>
      </c>
      <c r="P42" s="61">
        <v>0</v>
      </c>
      <c r="Q42" s="61">
        <v>0</v>
      </c>
      <c r="R42" s="61">
        <v>0</v>
      </c>
      <c r="S42" s="61">
        <v>0</v>
      </c>
    </row>
    <row r="43" spans="1:19" s="10" customFormat="1" ht="15" x14ac:dyDescent="0.2">
      <c r="A43" s="68">
        <v>140</v>
      </c>
      <c r="B43" s="78" t="s">
        <v>63</v>
      </c>
      <c r="C43" s="80"/>
      <c r="D43" s="81"/>
      <c r="E43" s="81"/>
      <c r="F43" s="81"/>
      <c r="G43" s="80"/>
      <c r="H43" s="61">
        <v>607407</v>
      </c>
      <c r="I43" s="61"/>
      <c r="J43" s="61">
        <v>48724</v>
      </c>
      <c r="K43" s="61">
        <v>15586</v>
      </c>
      <c r="L43" s="61">
        <v>0</v>
      </c>
      <c r="M43" s="61">
        <v>-37492</v>
      </c>
      <c r="N43" s="61">
        <v>-108719</v>
      </c>
      <c r="O43" s="61">
        <v>0</v>
      </c>
      <c r="P43" s="61">
        <v>-51049</v>
      </c>
      <c r="Q43" s="61">
        <v>-132950</v>
      </c>
      <c r="R43" s="61">
        <v>698220</v>
      </c>
      <c r="S43" s="61">
        <v>565270</v>
      </c>
    </row>
    <row r="44" spans="1:19" s="10" customFormat="1" ht="15" x14ac:dyDescent="0.2">
      <c r="A44" s="68">
        <v>141</v>
      </c>
      <c r="B44" s="78" t="s">
        <v>64</v>
      </c>
      <c r="C44" s="80"/>
      <c r="D44" s="81"/>
      <c r="E44" s="81"/>
      <c r="F44" s="81"/>
      <c r="G44" s="80"/>
      <c r="H44" s="61">
        <v>2022519</v>
      </c>
      <c r="I44" s="61"/>
      <c r="J44" s="61">
        <v>147310</v>
      </c>
      <c r="K44" s="61">
        <v>47121</v>
      </c>
      <c r="L44" s="61">
        <v>0</v>
      </c>
      <c r="M44" s="61">
        <v>-113356</v>
      </c>
      <c r="N44" s="61">
        <v>-328694</v>
      </c>
      <c r="O44" s="61">
        <v>0</v>
      </c>
      <c r="P44" s="61">
        <v>-154340</v>
      </c>
      <c r="Q44" s="61">
        <v>-401959</v>
      </c>
      <c r="R44" s="61">
        <v>2110957</v>
      </c>
      <c r="S44" s="61">
        <v>1708998</v>
      </c>
    </row>
    <row r="45" spans="1:19" s="10" customFormat="1" ht="15" x14ac:dyDescent="0.2">
      <c r="A45" s="68">
        <v>142</v>
      </c>
      <c r="B45" s="78" t="s">
        <v>65</v>
      </c>
      <c r="C45" s="80"/>
      <c r="D45" s="81"/>
      <c r="E45" s="81"/>
      <c r="F45" s="81"/>
      <c r="G45" s="80"/>
      <c r="H45" s="61">
        <v>0</v>
      </c>
      <c r="I45" s="61"/>
      <c r="J45" s="61">
        <v>1025</v>
      </c>
      <c r="K45" s="61">
        <v>328</v>
      </c>
      <c r="L45" s="61">
        <v>0</v>
      </c>
      <c r="M45" s="61">
        <v>-790</v>
      </c>
      <c r="N45" s="61">
        <v>-2286</v>
      </c>
      <c r="O45" s="61">
        <v>0</v>
      </c>
      <c r="P45" s="61">
        <v>-1074</v>
      </c>
      <c r="Q45" s="61">
        <v>-2797</v>
      </c>
      <c r="R45" s="61">
        <v>14684</v>
      </c>
      <c r="S45" s="61">
        <v>11887</v>
      </c>
    </row>
    <row r="46" spans="1:19" s="10" customFormat="1" ht="15" x14ac:dyDescent="0.2">
      <c r="A46" s="68">
        <v>143</v>
      </c>
      <c r="B46" s="78" t="s">
        <v>66</v>
      </c>
      <c r="C46" s="80"/>
      <c r="D46" s="81"/>
      <c r="E46" s="81"/>
      <c r="F46" s="81"/>
      <c r="G46" s="80"/>
      <c r="H46" s="61">
        <v>119741</v>
      </c>
      <c r="I46" s="61"/>
      <c r="J46" s="61">
        <v>8344</v>
      </c>
      <c r="K46" s="61">
        <v>2669</v>
      </c>
      <c r="L46" s="61">
        <v>0</v>
      </c>
      <c r="M46" s="61">
        <v>-6422</v>
      </c>
      <c r="N46" s="61">
        <v>-18618</v>
      </c>
      <c r="O46" s="61">
        <v>0</v>
      </c>
      <c r="P46" s="61">
        <v>-8742</v>
      </c>
      <c r="Q46" s="61">
        <v>-22769</v>
      </c>
      <c r="R46" s="61">
        <v>119568</v>
      </c>
      <c r="S46" s="61">
        <v>96799</v>
      </c>
    </row>
    <row r="47" spans="1:19" s="10" customFormat="1" ht="15" x14ac:dyDescent="0.2">
      <c r="A47" s="68">
        <v>146</v>
      </c>
      <c r="B47" s="78" t="s">
        <v>67</v>
      </c>
      <c r="C47" s="80"/>
      <c r="D47" s="81"/>
      <c r="E47" s="81"/>
      <c r="F47" s="81"/>
      <c r="G47" s="80"/>
      <c r="H47" s="61">
        <v>271546</v>
      </c>
      <c r="I47" s="61"/>
      <c r="J47" s="61">
        <v>17054</v>
      </c>
      <c r="K47" s="61">
        <v>5455</v>
      </c>
      <c r="L47" s="61">
        <v>0</v>
      </c>
      <c r="M47" s="61">
        <v>-13126</v>
      </c>
      <c r="N47" s="61">
        <v>-38053</v>
      </c>
      <c r="O47" s="61">
        <v>0</v>
      </c>
      <c r="P47" s="61">
        <v>-17868</v>
      </c>
      <c r="Q47" s="61">
        <v>-46538</v>
      </c>
      <c r="R47" s="61">
        <v>244388</v>
      </c>
      <c r="S47" s="61">
        <v>197850</v>
      </c>
    </row>
    <row r="48" spans="1:19" s="10" customFormat="1" ht="15" x14ac:dyDescent="0.2">
      <c r="A48" s="68">
        <v>147</v>
      </c>
      <c r="B48" s="78" t="s">
        <v>68</v>
      </c>
      <c r="C48" s="80"/>
      <c r="D48" s="81"/>
      <c r="E48" s="81"/>
      <c r="F48" s="81"/>
      <c r="G48" s="80"/>
      <c r="H48" s="61">
        <v>187579</v>
      </c>
      <c r="I48" s="61"/>
      <c r="J48" s="61">
        <v>14499</v>
      </c>
      <c r="K48" s="61">
        <v>4638</v>
      </c>
      <c r="L48" s="61">
        <v>0</v>
      </c>
      <c r="M48" s="61">
        <v>-11157</v>
      </c>
      <c r="N48" s="61">
        <v>-32351</v>
      </c>
      <c r="O48" s="61">
        <v>0</v>
      </c>
      <c r="P48" s="61">
        <v>-15191</v>
      </c>
      <c r="Q48" s="61">
        <v>-39562</v>
      </c>
      <c r="R48" s="61">
        <v>207767</v>
      </c>
      <c r="S48" s="61">
        <v>168205</v>
      </c>
    </row>
    <row r="49" spans="1:19" s="10" customFormat="1" ht="15" x14ac:dyDescent="0.2">
      <c r="A49" s="68">
        <v>148</v>
      </c>
      <c r="B49" s="78" t="s">
        <v>69</v>
      </c>
      <c r="C49" s="80"/>
      <c r="D49" s="81"/>
      <c r="E49" s="81"/>
      <c r="F49" s="81"/>
      <c r="G49" s="80"/>
      <c r="H49" s="61">
        <v>30378</v>
      </c>
      <c r="I49" s="61"/>
      <c r="J49" s="61">
        <v>1968</v>
      </c>
      <c r="K49" s="61">
        <v>629</v>
      </c>
      <c r="L49" s="61">
        <v>0</v>
      </c>
      <c r="M49" s="61">
        <v>-1518</v>
      </c>
      <c r="N49" s="61">
        <v>-4391</v>
      </c>
      <c r="O49" s="61">
        <v>0</v>
      </c>
      <c r="P49" s="61">
        <v>-2062</v>
      </c>
      <c r="Q49" s="61">
        <v>-5374</v>
      </c>
      <c r="R49" s="61">
        <v>28199</v>
      </c>
      <c r="S49" s="61">
        <v>22825</v>
      </c>
    </row>
    <row r="50" spans="1:19" s="10" customFormat="1" ht="15" x14ac:dyDescent="0.2">
      <c r="A50" s="68">
        <v>149</v>
      </c>
      <c r="B50" s="78" t="s">
        <v>70</v>
      </c>
      <c r="C50" s="80"/>
      <c r="D50" s="81"/>
      <c r="E50" s="81"/>
      <c r="F50" s="81"/>
      <c r="G50" s="80"/>
      <c r="H50" s="61">
        <v>0</v>
      </c>
      <c r="I50" s="61"/>
      <c r="J50" s="61">
        <v>0</v>
      </c>
      <c r="K50" s="61">
        <v>0</v>
      </c>
      <c r="L50" s="61">
        <v>0</v>
      </c>
      <c r="M50" s="61">
        <v>0</v>
      </c>
      <c r="N50" s="61">
        <v>0</v>
      </c>
      <c r="O50" s="61">
        <v>0</v>
      </c>
      <c r="P50" s="61">
        <v>0</v>
      </c>
      <c r="Q50" s="61">
        <v>0</v>
      </c>
      <c r="R50" s="61">
        <v>0</v>
      </c>
      <c r="S50" s="61">
        <v>0</v>
      </c>
    </row>
    <row r="51" spans="1:19" s="10" customFormat="1" ht="15" x14ac:dyDescent="0.2">
      <c r="A51" s="68">
        <v>150</v>
      </c>
      <c r="B51" s="78" t="s">
        <v>71</v>
      </c>
      <c r="C51" s="80"/>
      <c r="D51" s="81"/>
      <c r="E51" s="81"/>
      <c r="F51" s="81"/>
      <c r="G51" s="80"/>
      <c r="H51" s="61">
        <v>0</v>
      </c>
      <c r="I51" s="61"/>
      <c r="J51" s="61">
        <v>0</v>
      </c>
      <c r="K51" s="61">
        <v>0</v>
      </c>
      <c r="L51" s="61">
        <v>0</v>
      </c>
      <c r="M51" s="61">
        <v>0</v>
      </c>
      <c r="N51" s="61">
        <v>0</v>
      </c>
      <c r="O51" s="61">
        <v>0</v>
      </c>
      <c r="P51" s="61">
        <v>0</v>
      </c>
      <c r="Q51" s="61">
        <v>0</v>
      </c>
      <c r="R51" s="61">
        <v>0</v>
      </c>
      <c r="S51" s="61">
        <v>0</v>
      </c>
    </row>
    <row r="52" spans="1:19" s="10" customFormat="1" ht="15" x14ac:dyDescent="0.2">
      <c r="A52" s="68">
        <v>151</v>
      </c>
      <c r="B52" s="78" t="s">
        <v>72</v>
      </c>
      <c r="C52" s="80"/>
      <c r="D52" s="81"/>
      <c r="E52" s="81"/>
      <c r="F52" s="81"/>
      <c r="G52" s="80"/>
      <c r="H52" s="61">
        <v>707735</v>
      </c>
      <c r="I52" s="61"/>
      <c r="J52" s="61">
        <v>51918</v>
      </c>
      <c r="K52" s="61">
        <v>16607</v>
      </c>
      <c r="L52" s="61">
        <v>0</v>
      </c>
      <c r="M52" s="61">
        <v>-39950</v>
      </c>
      <c r="N52" s="61">
        <v>-115846</v>
      </c>
      <c r="O52" s="61">
        <v>0</v>
      </c>
      <c r="P52" s="61">
        <v>-54396</v>
      </c>
      <c r="Q52" s="61">
        <v>-141667</v>
      </c>
      <c r="R52" s="61">
        <v>743991</v>
      </c>
      <c r="S52" s="61">
        <v>602324</v>
      </c>
    </row>
    <row r="53" spans="1:19" s="10" customFormat="1" ht="15" x14ac:dyDescent="0.2">
      <c r="A53" s="68">
        <v>152</v>
      </c>
      <c r="B53" s="78" t="s">
        <v>73</v>
      </c>
      <c r="C53" s="80"/>
      <c r="D53" s="81"/>
      <c r="E53" s="81"/>
      <c r="F53" s="81"/>
      <c r="G53" s="80"/>
      <c r="H53" s="61">
        <v>539972</v>
      </c>
      <c r="I53" s="61"/>
      <c r="J53" s="61">
        <v>38785</v>
      </c>
      <c r="K53" s="61">
        <v>12406</v>
      </c>
      <c r="L53" s="61">
        <v>0</v>
      </c>
      <c r="M53" s="61">
        <v>-29844</v>
      </c>
      <c r="N53" s="61">
        <v>-86542</v>
      </c>
      <c r="O53" s="61">
        <v>0</v>
      </c>
      <c r="P53" s="61">
        <v>-40636</v>
      </c>
      <c r="Q53" s="61">
        <v>-105831</v>
      </c>
      <c r="R53" s="61">
        <v>555795</v>
      </c>
      <c r="S53" s="61">
        <v>449964</v>
      </c>
    </row>
    <row r="54" spans="1:19" s="10" customFormat="1" ht="15" x14ac:dyDescent="0.2">
      <c r="A54" s="68">
        <v>154</v>
      </c>
      <c r="B54" s="78" t="s">
        <v>74</v>
      </c>
      <c r="C54" s="80"/>
      <c r="D54" s="81"/>
      <c r="E54" s="81"/>
      <c r="F54" s="81"/>
      <c r="G54" s="80"/>
      <c r="H54" s="61">
        <v>8805833</v>
      </c>
      <c r="I54" s="61"/>
      <c r="J54" s="61">
        <v>622892</v>
      </c>
      <c r="K54" s="61">
        <v>199247</v>
      </c>
      <c r="L54" s="61">
        <v>0</v>
      </c>
      <c r="M54" s="61">
        <v>-479332</v>
      </c>
      <c r="N54" s="61">
        <v>-1389862</v>
      </c>
      <c r="O54" s="61">
        <v>0</v>
      </c>
      <c r="P54" s="61">
        <v>-652616</v>
      </c>
      <c r="Q54" s="61">
        <v>-1699671</v>
      </c>
      <c r="R54" s="61">
        <v>8926057</v>
      </c>
      <c r="S54" s="61">
        <v>7226386</v>
      </c>
    </row>
    <row r="55" spans="1:19" s="10" customFormat="1" ht="15" x14ac:dyDescent="0.2">
      <c r="A55" s="68">
        <v>156</v>
      </c>
      <c r="B55" s="78" t="s">
        <v>75</v>
      </c>
      <c r="C55" s="80"/>
      <c r="D55" s="81"/>
      <c r="E55" s="81"/>
      <c r="F55" s="81"/>
      <c r="G55" s="80"/>
      <c r="H55" s="61">
        <v>14707017</v>
      </c>
      <c r="I55" s="61"/>
      <c r="J55" s="61">
        <v>1035719</v>
      </c>
      <c r="K55" s="61">
        <v>331299</v>
      </c>
      <c r="L55" s="61">
        <v>0</v>
      </c>
      <c r="M55" s="61">
        <v>-797010</v>
      </c>
      <c r="N55" s="61">
        <v>-2311005</v>
      </c>
      <c r="O55" s="61">
        <v>0</v>
      </c>
      <c r="P55" s="61">
        <v>-1085143</v>
      </c>
      <c r="Q55" s="61">
        <v>-2826140</v>
      </c>
      <c r="R55" s="61">
        <v>14841874</v>
      </c>
      <c r="S55" s="61">
        <v>12015734</v>
      </c>
    </row>
    <row r="56" spans="1:19" s="10" customFormat="1" ht="15" x14ac:dyDescent="0.2">
      <c r="A56" s="68">
        <v>157</v>
      </c>
      <c r="B56" s="78" t="s">
        <v>76</v>
      </c>
      <c r="C56" s="80"/>
      <c r="D56" s="81"/>
      <c r="E56" s="81"/>
      <c r="F56" s="81"/>
      <c r="G56" s="80"/>
      <c r="H56" s="61">
        <v>77278</v>
      </c>
      <c r="I56" s="61"/>
      <c r="J56" s="61">
        <v>5526</v>
      </c>
      <c r="K56" s="61">
        <v>1768</v>
      </c>
      <c r="L56" s="61">
        <v>0</v>
      </c>
      <c r="M56" s="61">
        <v>-4254</v>
      </c>
      <c r="N56" s="61">
        <v>-12329</v>
      </c>
      <c r="O56" s="61">
        <v>0</v>
      </c>
      <c r="P56" s="61">
        <v>-5789</v>
      </c>
      <c r="Q56" s="61">
        <v>-15078</v>
      </c>
      <c r="R56" s="61">
        <v>79183</v>
      </c>
      <c r="S56" s="61">
        <v>64105</v>
      </c>
    </row>
    <row r="57" spans="1:19" s="10" customFormat="1" ht="15" x14ac:dyDescent="0.2">
      <c r="A57" s="68">
        <v>158</v>
      </c>
      <c r="B57" s="78" t="s">
        <v>77</v>
      </c>
      <c r="C57" s="80"/>
      <c r="D57" s="81"/>
      <c r="E57" s="81"/>
      <c r="F57" s="81"/>
      <c r="G57" s="80"/>
      <c r="H57" s="61">
        <v>0</v>
      </c>
      <c r="I57" s="61"/>
      <c r="J57" s="61">
        <v>0</v>
      </c>
      <c r="K57" s="61">
        <v>0</v>
      </c>
      <c r="L57" s="61">
        <v>0</v>
      </c>
      <c r="M57" s="61">
        <v>0</v>
      </c>
      <c r="N57" s="61">
        <v>0</v>
      </c>
      <c r="O57" s="61">
        <v>0</v>
      </c>
      <c r="P57" s="61">
        <v>0</v>
      </c>
      <c r="Q57" s="61">
        <v>0</v>
      </c>
      <c r="R57" s="61">
        <v>0</v>
      </c>
      <c r="S57" s="61">
        <v>0</v>
      </c>
    </row>
    <row r="58" spans="1:19" s="10" customFormat="1" ht="15" x14ac:dyDescent="0.2">
      <c r="A58" s="68">
        <v>160</v>
      </c>
      <c r="B58" s="78" t="s">
        <v>78</v>
      </c>
      <c r="C58" s="80"/>
      <c r="D58" s="81"/>
      <c r="E58" s="81"/>
      <c r="F58" s="81"/>
      <c r="G58" s="80"/>
      <c r="H58" s="61">
        <v>47906</v>
      </c>
      <c r="I58" s="61"/>
      <c r="J58" s="61">
        <v>2813</v>
      </c>
      <c r="K58" s="61">
        <v>900</v>
      </c>
      <c r="L58" s="61">
        <v>0</v>
      </c>
      <c r="M58" s="61">
        <v>-2166</v>
      </c>
      <c r="N58" s="61">
        <v>-6277</v>
      </c>
      <c r="O58" s="61">
        <v>0</v>
      </c>
      <c r="P58" s="61">
        <v>-2948</v>
      </c>
      <c r="Q58" s="61">
        <v>-7678</v>
      </c>
      <c r="R58" s="61">
        <v>40315</v>
      </c>
      <c r="S58" s="61">
        <v>32637</v>
      </c>
    </row>
    <row r="59" spans="1:19" s="10" customFormat="1" ht="15" x14ac:dyDescent="0.2">
      <c r="A59" s="68">
        <v>161</v>
      </c>
      <c r="B59" s="78" t="s">
        <v>79</v>
      </c>
      <c r="C59" s="80"/>
      <c r="D59" s="81"/>
      <c r="E59" s="81"/>
      <c r="F59" s="81"/>
      <c r="G59" s="80"/>
      <c r="H59" s="61">
        <v>3771616</v>
      </c>
      <c r="I59" s="61"/>
      <c r="J59" s="61">
        <v>266454</v>
      </c>
      <c r="K59" s="61">
        <v>85232</v>
      </c>
      <c r="L59" s="61">
        <v>0</v>
      </c>
      <c r="M59" s="61">
        <v>-205045</v>
      </c>
      <c r="N59" s="61">
        <v>-594540</v>
      </c>
      <c r="O59" s="61">
        <v>0</v>
      </c>
      <c r="P59" s="61">
        <v>-279169</v>
      </c>
      <c r="Q59" s="61">
        <v>-727068</v>
      </c>
      <c r="R59" s="61">
        <v>3818291</v>
      </c>
      <c r="S59" s="61">
        <v>3091223</v>
      </c>
    </row>
    <row r="60" spans="1:19" s="10" customFormat="1" ht="15" x14ac:dyDescent="0.2">
      <c r="A60" s="68">
        <v>162</v>
      </c>
      <c r="B60" s="78" t="s">
        <v>80</v>
      </c>
      <c r="C60" s="80"/>
      <c r="D60" s="81"/>
      <c r="E60" s="81"/>
      <c r="F60" s="81"/>
      <c r="G60" s="80"/>
      <c r="H60" s="61">
        <v>8246</v>
      </c>
      <c r="I60" s="61"/>
      <c r="J60" s="61">
        <v>585</v>
      </c>
      <c r="K60" s="61">
        <v>187</v>
      </c>
      <c r="L60" s="61">
        <v>0</v>
      </c>
      <c r="M60" s="61">
        <v>-455</v>
      </c>
      <c r="N60" s="61">
        <v>-1305</v>
      </c>
      <c r="O60" s="61">
        <v>0</v>
      </c>
      <c r="P60" s="61">
        <v>-613</v>
      </c>
      <c r="Q60" s="61">
        <v>-1601</v>
      </c>
      <c r="R60" s="61">
        <v>8382</v>
      </c>
      <c r="S60" s="61">
        <v>6781</v>
      </c>
    </row>
    <row r="61" spans="1:19" s="10" customFormat="1" ht="15" x14ac:dyDescent="0.2">
      <c r="A61" s="68">
        <v>163</v>
      </c>
      <c r="B61" s="78" t="s">
        <v>81</v>
      </c>
      <c r="C61" s="80"/>
      <c r="D61" s="81"/>
      <c r="E61" s="81"/>
      <c r="F61" s="81"/>
      <c r="G61" s="80"/>
      <c r="H61" s="61">
        <v>0</v>
      </c>
      <c r="I61" s="61"/>
      <c r="J61" s="61">
        <v>0</v>
      </c>
      <c r="K61" s="61">
        <v>0</v>
      </c>
      <c r="L61" s="61">
        <v>0</v>
      </c>
      <c r="M61" s="61">
        <v>0</v>
      </c>
      <c r="N61" s="61">
        <v>0</v>
      </c>
      <c r="O61" s="61">
        <v>0</v>
      </c>
      <c r="P61" s="61">
        <v>0</v>
      </c>
      <c r="Q61" s="61">
        <v>0</v>
      </c>
      <c r="R61" s="61">
        <v>0</v>
      </c>
      <c r="S61" s="61">
        <v>0</v>
      </c>
    </row>
    <row r="62" spans="1:19" s="10" customFormat="1" ht="15" x14ac:dyDescent="0.2">
      <c r="A62" s="68">
        <v>164</v>
      </c>
      <c r="B62" s="78" t="s">
        <v>82</v>
      </c>
      <c r="C62" s="80"/>
      <c r="D62" s="81"/>
      <c r="E62" s="81"/>
      <c r="F62" s="81"/>
      <c r="G62" s="80"/>
      <c r="H62" s="61">
        <v>21719</v>
      </c>
      <c r="I62" s="61"/>
      <c r="J62" s="61">
        <v>2528</v>
      </c>
      <c r="K62" s="61">
        <v>809</v>
      </c>
      <c r="L62" s="61">
        <v>0</v>
      </c>
      <c r="M62" s="61">
        <v>-1944</v>
      </c>
      <c r="N62" s="61">
        <v>-5642</v>
      </c>
      <c r="O62" s="61">
        <v>0</v>
      </c>
      <c r="P62" s="61">
        <v>-2649</v>
      </c>
      <c r="Q62" s="61">
        <v>-6898</v>
      </c>
      <c r="R62" s="61">
        <v>36232</v>
      </c>
      <c r="S62" s="61">
        <v>29334</v>
      </c>
    </row>
    <row r="63" spans="1:19" s="10" customFormat="1" ht="15" x14ac:dyDescent="0.2">
      <c r="A63" s="68">
        <v>165</v>
      </c>
      <c r="B63" s="78" t="s">
        <v>83</v>
      </c>
      <c r="C63" s="80"/>
      <c r="D63" s="81"/>
      <c r="E63" s="81"/>
      <c r="F63" s="81"/>
      <c r="G63" s="80"/>
      <c r="H63" s="61">
        <v>505939</v>
      </c>
      <c r="I63" s="61"/>
      <c r="J63" s="61">
        <v>45632</v>
      </c>
      <c r="K63" s="61">
        <v>14597</v>
      </c>
      <c r="L63" s="61">
        <v>0</v>
      </c>
      <c r="M63" s="61">
        <v>-35116</v>
      </c>
      <c r="N63" s="61">
        <v>-101819</v>
      </c>
      <c r="O63" s="61">
        <v>0</v>
      </c>
      <c r="P63" s="61">
        <v>-47810</v>
      </c>
      <c r="Q63" s="61">
        <v>-124516</v>
      </c>
      <c r="R63" s="61">
        <v>653911</v>
      </c>
      <c r="S63" s="61">
        <v>529395</v>
      </c>
    </row>
    <row r="64" spans="1:19" s="10" customFormat="1" ht="15" x14ac:dyDescent="0.2">
      <c r="A64" s="68">
        <v>166</v>
      </c>
      <c r="B64" s="78" t="s">
        <v>84</v>
      </c>
      <c r="C64" s="80"/>
      <c r="D64" s="81"/>
      <c r="E64" s="81"/>
      <c r="F64" s="81"/>
      <c r="G64" s="80"/>
      <c r="H64" s="61">
        <v>91115</v>
      </c>
      <c r="I64" s="61"/>
      <c r="J64" s="61">
        <v>7735</v>
      </c>
      <c r="K64" s="61">
        <v>2474</v>
      </c>
      <c r="L64" s="61">
        <v>0</v>
      </c>
      <c r="M64" s="61">
        <v>-5949</v>
      </c>
      <c r="N64" s="61">
        <v>-17260</v>
      </c>
      <c r="O64" s="61">
        <v>0</v>
      </c>
      <c r="P64" s="61">
        <v>-8104</v>
      </c>
      <c r="Q64" s="61">
        <v>-21104</v>
      </c>
      <c r="R64" s="61">
        <v>110846</v>
      </c>
      <c r="S64" s="61">
        <v>89742</v>
      </c>
    </row>
    <row r="65" spans="1:19" s="10" customFormat="1" ht="15" x14ac:dyDescent="0.2">
      <c r="A65" s="68">
        <v>169</v>
      </c>
      <c r="B65" s="78" t="s">
        <v>85</v>
      </c>
      <c r="C65" s="80"/>
      <c r="D65" s="81"/>
      <c r="E65" s="81"/>
      <c r="F65" s="81"/>
      <c r="G65" s="80"/>
      <c r="H65" s="61">
        <v>0</v>
      </c>
      <c r="I65" s="61"/>
      <c r="J65" s="61">
        <v>0</v>
      </c>
      <c r="K65" s="61">
        <v>0</v>
      </c>
      <c r="L65" s="61">
        <v>0</v>
      </c>
      <c r="M65" s="61">
        <v>0</v>
      </c>
      <c r="N65" s="61">
        <v>0</v>
      </c>
      <c r="O65" s="61">
        <v>0</v>
      </c>
      <c r="P65" s="61">
        <v>0</v>
      </c>
      <c r="Q65" s="61">
        <v>0</v>
      </c>
      <c r="R65" s="61">
        <v>0</v>
      </c>
      <c r="S65" s="61">
        <v>0</v>
      </c>
    </row>
    <row r="66" spans="1:19" s="10" customFormat="1" ht="15" x14ac:dyDescent="0.2">
      <c r="A66" s="68">
        <v>170</v>
      </c>
      <c r="B66" s="78" t="s">
        <v>86</v>
      </c>
      <c r="C66" s="80"/>
      <c r="D66" s="81"/>
      <c r="E66" s="81"/>
      <c r="F66" s="81"/>
      <c r="G66" s="80"/>
      <c r="H66" s="61">
        <v>0</v>
      </c>
      <c r="I66" s="61"/>
      <c r="J66" s="61">
        <v>0</v>
      </c>
      <c r="K66" s="61">
        <v>0</v>
      </c>
      <c r="L66" s="61">
        <v>0</v>
      </c>
      <c r="M66" s="61">
        <v>0</v>
      </c>
      <c r="N66" s="61">
        <v>0</v>
      </c>
      <c r="O66" s="61">
        <v>0</v>
      </c>
      <c r="P66" s="61">
        <v>0</v>
      </c>
      <c r="Q66" s="61">
        <v>0</v>
      </c>
      <c r="R66" s="61">
        <v>0</v>
      </c>
      <c r="S66" s="61">
        <v>0</v>
      </c>
    </row>
    <row r="67" spans="1:19" s="10" customFormat="1" ht="15" x14ac:dyDescent="0.2">
      <c r="A67" s="68">
        <v>171</v>
      </c>
      <c r="B67" s="78" t="s">
        <v>87</v>
      </c>
      <c r="C67" s="80"/>
      <c r="D67" s="81"/>
      <c r="E67" s="81"/>
      <c r="F67" s="81"/>
      <c r="G67" s="80"/>
      <c r="H67" s="61">
        <v>3321826</v>
      </c>
      <c r="I67" s="61"/>
      <c r="J67" s="61">
        <v>236167</v>
      </c>
      <c r="K67" s="61">
        <v>75544</v>
      </c>
      <c r="L67" s="61">
        <v>0</v>
      </c>
      <c r="M67" s="61">
        <v>-181739</v>
      </c>
      <c r="N67" s="61">
        <v>-526961</v>
      </c>
      <c r="O67" s="61">
        <v>0</v>
      </c>
      <c r="P67" s="61">
        <v>-247437</v>
      </c>
      <c r="Q67" s="61">
        <v>-644426</v>
      </c>
      <c r="R67" s="61">
        <v>3384280</v>
      </c>
      <c r="S67" s="61">
        <v>2739854</v>
      </c>
    </row>
    <row r="68" spans="1:19" s="10" customFormat="1" ht="15" x14ac:dyDescent="0.2">
      <c r="A68" s="68">
        <v>172</v>
      </c>
      <c r="B68" s="78" t="s">
        <v>88</v>
      </c>
      <c r="C68" s="80"/>
      <c r="D68" s="81"/>
      <c r="E68" s="81"/>
      <c r="F68" s="81"/>
      <c r="G68" s="80"/>
      <c r="H68" s="61">
        <v>1532699</v>
      </c>
      <c r="I68" s="61"/>
      <c r="J68" s="61">
        <v>121407</v>
      </c>
      <c r="K68" s="61">
        <v>38835</v>
      </c>
      <c r="L68" s="61">
        <v>0</v>
      </c>
      <c r="M68" s="61">
        <v>-93425</v>
      </c>
      <c r="N68" s="61">
        <v>-270895</v>
      </c>
      <c r="O68" s="61">
        <v>0</v>
      </c>
      <c r="P68" s="61">
        <v>-127200</v>
      </c>
      <c r="Q68" s="61">
        <v>-331278</v>
      </c>
      <c r="R68" s="61">
        <v>1739758</v>
      </c>
      <c r="S68" s="61">
        <v>1408480</v>
      </c>
    </row>
    <row r="69" spans="1:19" s="10" customFormat="1" ht="15" x14ac:dyDescent="0.2">
      <c r="A69" s="68">
        <v>173</v>
      </c>
      <c r="B69" s="78" t="s">
        <v>89</v>
      </c>
      <c r="C69" s="80"/>
      <c r="D69" s="81"/>
      <c r="E69" s="81"/>
      <c r="F69" s="81"/>
      <c r="G69" s="80"/>
      <c r="H69" s="61">
        <v>0</v>
      </c>
      <c r="I69" s="61"/>
      <c r="J69" s="61">
        <v>0</v>
      </c>
      <c r="K69" s="61">
        <v>0</v>
      </c>
      <c r="L69" s="61">
        <v>0</v>
      </c>
      <c r="M69" s="61">
        <v>0</v>
      </c>
      <c r="N69" s="61">
        <v>0</v>
      </c>
      <c r="O69" s="61">
        <v>0</v>
      </c>
      <c r="P69" s="61">
        <v>0</v>
      </c>
      <c r="Q69" s="61">
        <v>0</v>
      </c>
      <c r="R69" s="61">
        <v>0</v>
      </c>
      <c r="S69" s="61">
        <v>0</v>
      </c>
    </row>
    <row r="70" spans="1:19" s="10" customFormat="1" ht="15" x14ac:dyDescent="0.2">
      <c r="A70" s="68">
        <v>174</v>
      </c>
      <c r="B70" s="78" t="s">
        <v>90</v>
      </c>
      <c r="C70" s="80"/>
      <c r="D70" s="81"/>
      <c r="E70" s="81"/>
      <c r="F70" s="81"/>
      <c r="G70" s="80"/>
      <c r="H70" s="61">
        <v>706935</v>
      </c>
      <c r="I70" s="61"/>
      <c r="J70" s="61">
        <v>51193</v>
      </c>
      <c r="K70" s="61">
        <v>16375</v>
      </c>
      <c r="L70" s="61">
        <v>0</v>
      </c>
      <c r="M70" s="61">
        <v>-39396</v>
      </c>
      <c r="N70" s="61">
        <v>-114228</v>
      </c>
      <c r="O70" s="61">
        <v>0</v>
      </c>
      <c r="P70" s="61">
        <v>-53636</v>
      </c>
      <c r="Q70" s="61">
        <v>-139692</v>
      </c>
      <c r="R70" s="61">
        <v>733603</v>
      </c>
      <c r="S70" s="61">
        <v>593911</v>
      </c>
    </row>
    <row r="71" spans="1:19" s="10" customFormat="1" ht="15" x14ac:dyDescent="0.2">
      <c r="A71" s="68">
        <v>175</v>
      </c>
      <c r="B71" s="78" t="s">
        <v>91</v>
      </c>
      <c r="C71" s="80"/>
      <c r="D71" s="81"/>
      <c r="E71" s="81"/>
      <c r="F71" s="81"/>
      <c r="G71" s="80"/>
      <c r="H71" s="61">
        <v>0</v>
      </c>
      <c r="I71" s="61"/>
      <c r="J71" s="61">
        <v>0</v>
      </c>
      <c r="K71" s="61">
        <v>0</v>
      </c>
      <c r="L71" s="61">
        <v>0</v>
      </c>
      <c r="M71" s="61">
        <v>0</v>
      </c>
      <c r="N71" s="61">
        <v>0</v>
      </c>
      <c r="O71" s="61">
        <v>0</v>
      </c>
      <c r="P71" s="61">
        <v>0</v>
      </c>
      <c r="Q71" s="61">
        <v>0</v>
      </c>
      <c r="R71" s="61">
        <v>0</v>
      </c>
      <c r="S71" s="61">
        <v>0</v>
      </c>
    </row>
    <row r="72" spans="1:19" s="10" customFormat="1" ht="15" x14ac:dyDescent="0.2">
      <c r="A72" s="68">
        <v>180</v>
      </c>
      <c r="B72" s="78" t="s">
        <v>92</v>
      </c>
      <c r="C72" s="80"/>
      <c r="D72" s="81"/>
      <c r="E72" s="81"/>
      <c r="F72" s="81"/>
      <c r="G72" s="80"/>
      <c r="H72" s="61">
        <v>57301</v>
      </c>
      <c r="I72" s="61"/>
      <c r="J72" s="61">
        <v>3990</v>
      </c>
      <c r="K72" s="61">
        <v>1276</v>
      </c>
      <c r="L72" s="61">
        <v>0</v>
      </c>
      <c r="M72" s="61">
        <v>-3074</v>
      </c>
      <c r="N72" s="61">
        <v>-8902</v>
      </c>
      <c r="O72" s="61">
        <v>0</v>
      </c>
      <c r="P72" s="61">
        <v>-4180</v>
      </c>
      <c r="Q72" s="61">
        <v>-10890</v>
      </c>
      <c r="R72" s="61">
        <v>57172</v>
      </c>
      <c r="S72" s="61">
        <v>46282</v>
      </c>
    </row>
    <row r="73" spans="1:19" s="10" customFormat="1" ht="15" x14ac:dyDescent="0.2">
      <c r="A73" s="68">
        <v>181</v>
      </c>
      <c r="B73" s="78" t="s">
        <v>93</v>
      </c>
      <c r="C73" s="80"/>
      <c r="D73" s="81"/>
      <c r="E73" s="81"/>
      <c r="F73" s="81"/>
      <c r="G73" s="80"/>
      <c r="H73" s="61">
        <v>699602</v>
      </c>
      <c r="I73" s="61"/>
      <c r="J73" s="61">
        <v>51623</v>
      </c>
      <c r="K73" s="61">
        <v>16513</v>
      </c>
      <c r="L73" s="61">
        <v>0</v>
      </c>
      <c r="M73" s="61">
        <v>-39725</v>
      </c>
      <c r="N73" s="61">
        <v>-115186</v>
      </c>
      <c r="O73" s="61">
        <v>0</v>
      </c>
      <c r="P73" s="61">
        <v>-54086</v>
      </c>
      <c r="Q73" s="61">
        <v>-140861</v>
      </c>
      <c r="R73" s="61">
        <v>739755</v>
      </c>
      <c r="S73" s="61">
        <v>598894</v>
      </c>
    </row>
    <row r="74" spans="1:19" s="10" customFormat="1" ht="15" x14ac:dyDescent="0.2">
      <c r="A74" s="68">
        <v>182</v>
      </c>
      <c r="B74" s="78" t="s">
        <v>94</v>
      </c>
      <c r="C74" s="80"/>
      <c r="D74" s="81"/>
      <c r="E74" s="81"/>
      <c r="F74" s="81"/>
      <c r="G74" s="80"/>
      <c r="H74" s="61">
        <v>3471624</v>
      </c>
      <c r="I74" s="61"/>
      <c r="J74" s="61">
        <v>303242</v>
      </c>
      <c r="K74" s="61">
        <v>96999</v>
      </c>
      <c r="L74" s="61">
        <v>0</v>
      </c>
      <c r="M74" s="61">
        <v>-233354</v>
      </c>
      <c r="N74" s="61">
        <v>-676626</v>
      </c>
      <c r="O74" s="61">
        <v>0</v>
      </c>
      <c r="P74" s="61">
        <v>-317713</v>
      </c>
      <c r="Q74" s="61">
        <v>-827452</v>
      </c>
      <c r="R74" s="61">
        <v>4345465</v>
      </c>
      <c r="S74" s="61">
        <v>3518013</v>
      </c>
    </row>
    <row r="75" spans="1:19" s="10" customFormat="1" ht="15" x14ac:dyDescent="0.2">
      <c r="A75" s="68">
        <v>183</v>
      </c>
      <c r="B75" s="78" t="s">
        <v>95</v>
      </c>
      <c r="C75" s="80"/>
      <c r="D75" s="81"/>
      <c r="E75" s="81"/>
      <c r="F75" s="81"/>
      <c r="G75" s="80"/>
      <c r="H75" s="61">
        <v>17546</v>
      </c>
      <c r="I75" s="61"/>
      <c r="J75" s="61">
        <v>1205</v>
      </c>
      <c r="K75" s="61">
        <v>385</v>
      </c>
      <c r="L75" s="61">
        <v>0</v>
      </c>
      <c r="M75" s="61">
        <v>-928</v>
      </c>
      <c r="N75" s="61">
        <v>-2689</v>
      </c>
      <c r="O75" s="61">
        <v>0</v>
      </c>
      <c r="P75" s="61">
        <v>-1263</v>
      </c>
      <c r="Q75" s="61">
        <v>-3290</v>
      </c>
      <c r="R75" s="61">
        <v>17270</v>
      </c>
      <c r="S75" s="61">
        <v>13980</v>
      </c>
    </row>
    <row r="76" spans="1:19" s="10" customFormat="1" ht="15" x14ac:dyDescent="0.2">
      <c r="A76" s="68">
        <v>184</v>
      </c>
      <c r="B76" s="78" t="s">
        <v>96</v>
      </c>
      <c r="C76" s="80"/>
      <c r="D76" s="81"/>
      <c r="E76" s="81"/>
      <c r="F76" s="81"/>
      <c r="G76" s="80"/>
      <c r="H76" s="61">
        <v>-3</v>
      </c>
      <c r="I76" s="61"/>
      <c r="J76" s="61">
        <v>0</v>
      </c>
      <c r="K76" s="61">
        <v>0</v>
      </c>
      <c r="L76" s="61">
        <v>0</v>
      </c>
      <c r="M76" s="61">
        <v>-2</v>
      </c>
      <c r="N76" s="61">
        <v>0</v>
      </c>
      <c r="O76" s="61">
        <v>0</v>
      </c>
      <c r="P76" s="61">
        <v>0</v>
      </c>
      <c r="Q76" s="61">
        <v>-2</v>
      </c>
      <c r="R76" s="61">
        <v>0</v>
      </c>
      <c r="S76" s="61">
        <v>-2</v>
      </c>
    </row>
    <row r="77" spans="1:19" s="10" customFormat="1" ht="15" x14ac:dyDescent="0.2">
      <c r="A77" s="68">
        <v>185</v>
      </c>
      <c r="B77" s="78" t="s">
        <v>97</v>
      </c>
      <c r="C77" s="80"/>
      <c r="D77" s="81"/>
      <c r="E77" s="81"/>
      <c r="F77" s="81"/>
      <c r="G77" s="80"/>
      <c r="H77" s="61">
        <v>3146</v>
      </c>
      <c r="I77" s="61"/>
      <c r="J77" s="61">
        <v>457</v>
      </c>
      <c r="K77" s="61">
        <v>146</v>
      </c>
      <c r="L77" s="61">
        <v>0</v>
      </c>
      <c r="M77" s="61">
        <v>-349</v>
      </c>
      <c r="N77" s="61">
        <v>-1019</v>
      </c>
      <c r="O77" s="61">
        <v>0</v>
      </c>
      <c r="P77" s="61">
        <v>-478</v>
      </c>
      <c r="Q77" s="61">
        <v>-1243</v>
      </c>
      <c r="R77" s="61">
        <v>6544</v>
      </c>
      <c r="S77" s="61">
        <v>5301</v>
      </c>
    </row>
    <row r="78" spans="1:19" s="10" customFormat="1" ht="15" x14ac:dyDescent="0.2">
      <c r="A78" s="68">
        <v>186</v>
      </c>
      <c r="B78" s="78" t="s">
        <v>98</v>
      </c>
      <c r="C78" s="80"/>
      <c r="D78" s="81"/>
      <c r="E78" s="81"/>
      <c r="F78" s="81"/>
      <c r="G78" s="80"/>
      <c r="H78" s="61">
        <v>25279</v>
      </c>
      <c r="I78" s="61"/>
      <c r="J78" s="61">
        <v>1704</v>
      </c>
      <c r="K78" s="61">
        <v>545</v>
      </c>
      <c r="L78" s="61">
        <v>0</v>
      </c>
      <c r="M78" s="61">
        <v>-1311</v>
      </c>
      <c r="N78" s="61">
        <v>-3802</v>
      </c>
      <c r="O78" s="61">
        <v>0</v>
      </c>
      <c r="P78" s="61">
        <v>-1785</v>
      </c>
      <c r="Q78" s="61">
        <v>-4649</v>
      </c>
      <c r="R78" s="61">
        <v>24417</v>
      </c>
      <c r="S78" s="61">
        <v>19768</v>
      </c>
    </row>
    <row r="79" spans="1:19" s="10" customFormat="1" ht="15" x14ac:dyDescent="0.2">
      <c r="A79" s="68">
        <v>187</v>
      </c>
      <c r="B79" s="78" t="s">
        <v>99</v>
      </c>
      <c r="C79" s="80"/>
      <c r="D79" s="81"/>
      <c r="E79" s="81"/>
      <c r="F79" s="81"/>
      <c r="G79" s="80"/>
      <c r="H79" s="61">
        <v>20159</v>
      </c>
      <c r="I79" s="61"/>
      <c r="J79" s="61">
        <v>1580</v>
      </c>
      <c r="K79" s="61">
        <v>505</v>
      </c>
      <c r="L79" s="61">
        <v>0</v>
      </c>
      <c r="M79" s="61">
        <v>-1216</v>
      </c>
      <c r="N79" s="61">
        <v>-3526</v>
      </c>
      <c r="O79" s="61">
        <v>0</v>
      </c>
      <c r="P79" s="61">
        <v>-1656</v>
      </c>
      <c r="Q79" s="61">
        <v>-4313</v>
      </c>
      <c r="R79" s="61">
        <v>22645</v>
      </c>
      <c r="S79" s="61">
        <v>18332</v>
      </c>
    </row>
    <row r="80" spans="1:19" s="10" customFormat="1" ht="15" x14ac:dyDescent="0.2">
      <c r="A80" s="68">
        <v>188</v>
      </c>
      <c r="B80" s="78" t="s">
        <v>100</v>
      </c>
      <c r="C80" s="80"/>
      <c r="D80" s="81"/>
      <c r="E80" s="81"/>
      <c r="F80" s="81"/>
      <c r="G80" s="80"/>
      <c r="H80" s="61">
        <v>14014</v>
      </c>
      <c r="I80" s="61"/>
      <c r="J80" s="61">
        <v>1199</v>
      </c>
      <c r="K80" s="61">
        <v>384</v>
      </c>
      <c r="L80" s="61">
        <v>0</v>
      </c>
      <c r="M80" s="61">
        <v>-926</v>
      </c>
      <c r="N80" s="61">
        <v>-2676</v>
      </c>
      <c r="O80" s="61">
        <v>0</v>
      </c>
      <c r="P80" s="61">
        <v>-1256</v>
      </c>
      <c r="Q80" s="61">
        <v>-3275</v>
      </c>
      <c r="R80" s="61">
        <v>17185</v>
      </c>
      <c r="S80" s="61">
        <v>13910</v>
      </c>
    </row>
    <row r="81" spans="1:19" s="10" customFormat="1" ht="15" x14ac:dyDescent="0.2">
      <c r="A81" s="68">
        <v>190</v>
      </c>
      <c r="B81" s="78" t="s">
        <v>101</v>
      </c>
      <c r="C81" s="80"/>
      <c r="D81" s="81"/>
      <c r="E81" s="81"/>
      <c r="F81" s="81"/>
      <c r="G81" s="80"/>
      <c r="H81" s="61">
        <v>14802</v>
      </c>
      <c r="I81" s="61"/>
      <c r="J81" s="61">
        <v>1473</v>
      </c>
      <c r="K81" s="61">
        <v>471</v>
      </c>
      <c r="L81" s="61">
        <v>0</v>
      </c>
      <c r="M81" s="61">
        <v>-1136</v>
      </c>
      <c r="N81" s="61">
        <v>-3286</v>
      </c>
      <c r="O81" s="61">
        <v>0</v>
      </c>
      <c r="P81" s="61">
        <v>-1543</v>
      </c>
      <c r="Q81" s="61">
        <v>-4021</v>
      </c>
      <c r="R81" s="61">
        <v>21106</v>
      </c>
      <c r="S81" s="61">
        <v>17085</v>
      </c>
    </row>
    <row r="82" spans="1:19" s="10" customFormat="1" ht="15" x14ac:dyDescent="0.2">
      <c r="A82" s="68">
        <v>191</v>
      </c>
      <c r="B82" s="78" t="s">
        <v>102</v>
      </c>
      <c r="C82" s="80"/>
      <c r="D82" s="81"/>
      <c r="E82" s="81"/>
      <c r="F82" s="81"/>
      <c r="G82" s="80"/>
      <c r="H82" s="61">
        <v>1410237</v>
      </c>
      <c r="I82" s="61"/>
      <c r="J82" s="61">
        <v>93996</v>
      </c>
      <c r="K82" s="61">
        <v>30067</v>
      </c>
      <c r="L82" s="61">
        <v>0</v>
      </c>
      <c r="M82" s="61">
        <v>-72334</v>
      </c>
      <c r="N82" s="61">
        <v>-209734</v>
      </c>
      <c r="O82" s="61">
        <v>0</v>
      </c>
      <c r="P82" s="61">
        <v>-98481</v>
      </c>
      <c r="Q82" s="61">
        <v>-256486</v>
      </c>
      <c r="R82" s="61">
        <v>1346965</v>
      </c>
      <c r="S82" s="61">
        <v>1090479</v>
      </c>
    </row>
    <row r="83" spans="1:19" s="10" customFormat="1" ht="15" x14ac:dyDescent="0.2">
      <c r="A83" s="68">
        <v>192</v>
      </c>
      <c r="B83" s="78" t="s">
        <v>103</v>
      </c>
      <c r="C83" s="80"/>
      <c r="D83" s="81"/>
      <c r="E83" s="81"/>
      <c r="F83" s="81"/>
      <c r="G83" s="80"/>
      <c r="H83" s="61">
        <v>19650</v>
      </c>
      <c r="I83" s="61"/>
      <c r="J83" s="61">
        <v>1691</v>
      </c>
      <c r="K83" s="61">
        <v>541</v>
      </c>
      <c r="L83" s="61">
        <v>0</v>
      </c>
      <c r="M83" s="61">
        <v>-1301</v>
      </c>
      <c r="N83" s="61">
        <v>-3772</v>
      </c>
      <c r="O83" s="61">
        <v>0</v>
      </c>
      <c r="P83" s="61">
        <v>-1771</v>
      </c>
      <c r="Q83" s="61">
        <v>-4612</v>
      </c>
      <c r="R83" s="61">
        <v>24225</v>
      </c>
      <c r="S83" s="61">
        <v>19613</v>
      </c>
    </row>
    <row r="84" spans="1:19" s="10" customFormat="1" ht="15" x14ac:dyDescent="0.2">
      <c r="A84" s="68">
        <v>193</v>
      </c>
      <c r="B84" s="78" t="s">
        <v>104</v>
      </c>
      <c r="C84" s="80"/>
      <c r="D84" s="81"/>
      <c r="E84" s="81"/>
      <c r="F84" s="81"/>
      <c r="G84" s="80"/>
      <c r="H84" s="61">
        <v>13932</v>
      </c>
      <c r="I84" s="61"/>
      <c r="J84" s="61">
        <v>811</v>
      </c>
      <c r="K84" s="61">
        <v>259</v>
      </c>
      <c r="L84" s="61">
        <v>0</v>
      </c>
      <c r="M84" s="61">
        <v>-624</v>
      </c>
      <c r="N84" s="61">
        <v>-1810</v>
      </c>
      <c r="O84" s="61">
        <v>0</v>
      </c>
      <c r="P84" s="61">
        <v>-850</v>
      </c>
      <c r="Q84" s="61">
        <v>-2214</v>
      </c>
      <c r="R84" s="61">
        <v>11623</v>
      </c>
      <c r="S84" s="61">
        <v>9409</v>
      </c>
    </row>
    <row r="85" spans="1:19" s="10" customFormat="1" ht="15" x14ac:dyDescent="0.2">
      <c r="A85" s="68">
        <v>194</v>
      </c>
      <c r="B85" s="78" t="s">
        <v>105</v>
      </c>
      <c r="C85" s="80"/>
      <c r="D85" s="81"/>
      <c r="E85" s="81"/>
      <c r="F85" s="81"/>
      <c r="G85" s="80"/>
      <c r="H85" s="61">
        <v>3026211</v>
      </c>
      <c r="I85" s="61"/>
      <c r="J85" s="61">
        <v>207825</v>
      </c>
      <c r="K85" s="61">
        <v>66478</v>
      </c>
      <c r="L85" s="61">
        <v>0</v>
      </c>
      <c r="M85" s="61">
        <v>-159924</v>
      </c>
      <c r="N85" s="61">
        <v>-463722</v>
      </c>
      <c r="O85" s="61">
        <v>0</v>
      </c>
      <c r="P85" s="61">
        <v>-217743</v>
      </c>
      <c r="Q85" s="61">
        <v>-567086</v>
      </c>
      <c r="R85" s="61">
        <v>2978143</v>
      </c>
      <c r="S85" s="61">
        <v>2411057</v>
      </c>
    </row>
    <row r="86" spans="1:19" s="10" customFormat="1" ht="15" x14ac:dyDescent="0.2">
      <c r="A86" s="68">
        <v>195</v>
      </c>
      <c r="B86" s="78" t="s">
        <v>422</v>
      </c>
      <c r="C86" s="80"/>
      <c r="D86" s="81"/>
      <c r="E86" s="81"/>
      <c r="F86" s="81"/>
      <c r="G86" s="80"/>
      <c r="H86" s="61">
        <v>0</v>
      </c>
      <c r="I86" s="61"/>
      <c r="J86" s="61">
        <v>1348</v>
      </c>
      <c r="K86" s="61">
        <v>431</v>
      </c>
      <c r="L86" s="61">
        <v>0</v>
      </c>
      <c r="M86" s="61">
        <v>-1037</v>
      </c>
      <c r="N86" s="61">
        <v>-3008</v>
      </c>
      <c r="O86" s="61">
        <v>0</v>
      </c>
      <c r="P86" s="61">
        <v>-1412</v>
      </c>
      <c r="Q86" s="61">
        <v>-3678</v>
      </c>
      <c r="R86" s="61">
        <v>19318</v>
      </c>
      <c r="S86" s="61">
        <v>15640</v>
      </c>
    </row>
    <row r="87" spans="1:19" s="10" customFormat="1" ht="15" x14ac:dyDescent="0.2">
      <c r="A87" s="68">
        <v>197</v>
      </c>
      <c r="B87" s="78" t="s">
        <v>106</v>
      </c>
      <c r="C87" s="80"/>
      <c r="D87" s="81"/>
      <c r="E87" s="81"/>
      <c r="F87" s="81"/>
      <c r="G87" s="80"/>
      <c r="H87" s="61">
        <v>0</v>
      </c>
      <c r="I87" s="61"/>
      <c r="J87" s="61">
        <v>0</v>
      </c>
      <c r="K87" s="61">
        <v>0</v>
      </c>
      <c r="L87" s="61">
        <v>0</v>
      </c>
      <c r="M87" s="61">
        <v>0</v>
      </c>
      <c r="N87" s="61">
        <v>0</v>
      </c>
      <c r="O87" s="61">
        <v>0</v>
      </c>
      <c r="P87" s="61">
        <v>0</v>
      </c>
      <c r="Q87" s="61">
        <v>0</v>
      </c>
      <c r="R87" s="61">
        <v>0</v>
      </c>
      <c r="S87" s="61">
        <v>0</v>
      </c>
    </row>
    <row r="88" spans="1:19" s="10" customFormat="1" ht="15" x14ac:dyDescent="0.2">
      <c r="A88" s="68">
        <v>199</v>
      </c>
      <c r="B88" s="78" t="s">
        <v>107</v>
      </c>
      <c r="C88" s="80"/>
      <c r="D88" s="81"/>
      <c r="E88" s="81"/>
      <c r="F88" s="81"/>
      <c r="G88" s="80"/>
      <c r="H88" s="61">
        <v>2184105</v>
      </c>
      <c r="I88" s="61"/>
      <c r="J88" s="61">
        <v>155480</v>
      </c>
      <c r="K88" s="61">
        <v>49734</v>
      </c>
      <c r="L88" s="61">
        <v>0</v>
      </c>
      <c r="M88" s="61">
        <v>-119644</v>
      </c>
      <c r="N88" s="61">
        <v>-346924</v>
      </c>
      <c r="O88" s="61">
        <v>0</v>
      </c>
      <c r="P88" s="61">
        <v>-162900</v>
      </c>
      <c r="Q88" s="61">
        <v>-424254</v>
      </c>
      <c r="R88" s="61">
        <v>2228035</v>
      </c>
      <c r="S88" s="61">
        <v>1803781</v>
      </c>
    </row>
    <row r="89" spans="1:19" s="10" customFormat="1" ht="15" x14ac:dyDescent="0.2">
      <c r="A89" s="68">
        <v>200</v>
      </c>
      <c r="B89" s="78" t="s">
        <v>108</v>
      </c>
      <c r="C89" s="80"/>
      <c r="D89" s="81"/>
      <c r="E89" s="81"/>
      <c r="F89" s="81"/>
      <c r="G89" s="80"/>
      <c r="H89" s="61">
        <v>67134</v>
      </c>
      <c r="I89" s="61"/>
      <c r="J89" s="61">
        <v>4928</v>
      </c>
      <c r="K89" s="61">
        <v>1576</v>
      </c>
      <c r="L89" s="61">
        <v>0</v>
      </c>
      <c r="M89" s="61">
        <v>-3794</v>
      </c>
      <c r="N89" s="61">
        <v>-10995</v>
      </c>
      <c r="O89" s="61">
        <v>0</v>
      </c>
      <c r="P89" s="61">
        <v>-5163</v>
      </c>
      <c r="Q89" s="61">
        <v>-13448</v>
      </c>
      <c r="R89" s="61">
        <v>70613</v>
      </c>
      <c r="S89" s="61">
        <v>57165</v>
      </c>
    </row>
    <row r="90" spans="1:19" s="10" customFormat="1" ht="15" x14ac:dyDescent="0.2">
      <c r="A90" s="68">
        <v>201</v>
      </c>
      <c r="B90" s="78" t="s">
        <v>109</v>
      </c>
      <c r="C90" s="80"/>
      <c r="D90" s="81"/>
      <c r="E90" s="81"/>
      <c r="F90" s="81"/>
      <c r="G90" s="80"/>
      <c r="H90" s="61">
        <v>1620240</v>
      </c>
      <c r="I90" s="61"/>
      <c r="J90" s="61">
        <v>166790</v>
      </c>
      <c r="K90" s="61">
        <v>53352</v>
      </c>
      <c r="L90" s="61">
        <v>0</v>
      </c>
      <c r="M90" s="61">
        <v>-128347</v>
      </c>
      <c r="N90" s="61">
        <v>-372158</v>
      </c>
      <c r="O90" s="61">
        <v>0</v>
      </c>
      <c r="P90" s="61">
        <v>-174749</v>
      </c>
      <c r="Q90" s="61">
        <v>-455112</v>
      </c>
      <c r="R90" s="61">
        <v>2390097</v>
      </c>
      <c r="S90" s="61">
        <v>1934985</v>
      </c>
    </row>
    <row r="91" spans="1:19" s="10" customFormat="1" ht="15" x14ac:dyDescent="0.2">
      <c r="A91" s="68">
        <v>202</v>
      </c>
      <c r="B91" s="78" t="s">
        <v>110</v>
      </c>
      <c r="C91" s="80"/>
      <c r="D91" s="81"/>
      <c r="E91" s="81"/>
      <c r="F91" s="81"/>
      <c r="G91" s="80"/>
      <c r="H91" s="61">
        <v>492764</v>
      </c>
      <c r="I91" s="61"/>
      <c r="J91" s="61">
        <v>35986</v>
      </c>
      <c r="K91" s="61">
        <v>11511</v>
      </c>
      <c r="L91" s="61">
        <v>0</v>
      </c>
      <c r="M91" s="61">
        <v>-27692</v>
      </c>
      <c r="N91" s="61">
        <v>-80297</v>
      </c>
      <c r="O91" s="61">
        <v>0</v>
      </c>
      <c r="P91" s="61">
        <v>-37704</v>
      </c>
      <c r="Q91" s="61">
        <v>-98196</v>
      </c>
      <c r="R91" s="61">
        <v>515687</v>
      </c>
      <c r="S91" s="61">
        <v>417491</v>
      </c>
    </row>
    <row r="92" spans="1:19" s="10" customFormat="1" ht="15" x14ac:dyDescent="0.2">
      <c r="A92" s="68">
        <v>203</v>
      </c>
      <c r="B92" s="78" t="s">
        <v>111</v>
      </c>
      <c r="C92" s="80"/>
      <c r="D92" s="81"/>
      <c r="E92" s="81"/>
      <c r="F92" s="81"/>
      <c r="G92" s="80"/>
      <c r="H92" s="61">
        <v>1005650</v>
      </c>
      <c r="I92" s="61"/>
      <c r="J92" s="61">
        <v>59826</v>
      </c>
      <c r="K92" s="61">
        <v>19137</v>
      </c>
      <c r="L92" s="61">
        <v>0</v>
      </c>
      <c r="M92" s="61">
        <v>-46040</v>
      </c>
      <c r="N92" s="61">
        <v>-133490</v>
      </c>
      <c r="O92" s="61">
        <v>0</v>
      </c>
      <c r="P92" s="61">
        <v>-62681</v>
      </c>
      <c r="Q92" s="61">
        <v>-163248</v>
      </c>
      <c r="R92" s="61">
        <v>857307</v>
      </c>
      <c r="S92" s="61">
        <v>694059</v>
      </c>
    </row>
    <row r="93" spans="1:19" s="10" customFormat="1" ht="15" x14ac:dyDescent="0.2">
      <c r="A93" s="68">
        <v>204</v>
      </c>
      <c r="B93" s="78" t="s">
        <v>112</v>
      </c>
      <c r="C93" s="80"/>
      <c r="D93" s="81"/>
      <c r="E93" s="81"/>
      <c r="F93" s="81"/>
      <c r="G93" s="80"/>
      <c r="H93" s="61">
        <v>10146780</v>
      </c>
      <c r="I93" s="61"/>
      <c r="J93" s="61">
        <v>703708</v>
      </c>
      <c r="K93" s="61">
        <v>225097</v>
      </c>
      <c r="L93" s="61">
        <v>0</v>
      </c>
      <c r="M93" s="61">
        <v>-541515</v>
      </c>
      <c r="N93" s="61">
        <v>-1570187</v>
      </c>
      <c r="O93" s="61">
        <v>0</v>
      </c>
      <c r="P93" s="61">
        <v>-737288</v>
      </c>
      <c r="Q93" s="61">
        <v>-1920185</v>
      </c>
      <c r="R93" s="61">
        <v>10084145</v>
      </c>
      <c r="S93" s="61">
        <v>8163960</v>
      </c>
    </row>
    <row r="94" spans="1:19" s="10" customFormat="1" ht="15" x14ac:dyDescent="0.2">
      <c r="A94" s="68">
        <v>206</v>
      </c>
      <c r="B94" s="78" t="s">
        <v>113</v>
      </c>
      <c r="C94" s="80"/>
      <c r="D94" s="81"/>
      <c r="E94" s="81"/>
      <c r="F94" s="81"/>
      <c r="G94" s="80"/>
      <c r="H94" s="61">
        <v>1366448</v>
      </c>
      <c r="I94" s="61"/>
      <c r="J94" s="61">
        <v>79614</v>
      </c>
      <c r="K94" s="61">
        <v>25466</v>
      </c>
      <c r="L94" s="61">
        <v>0</v>
      </c>
      <c r="M94" s="61">
        <v>-61268</v>
      </c>
      <c r="N94" s="61">
        <v>-177642</v>
      </c>
      <c r="O94" s="61">
        <v>0</v>
      </c>
      <c r="P94" s="61">
        <v>-83413</v>
      </c>
      <c r="Q94" s="61">
        <v>-217243</v>
      </c>
      <c r="R94" s="61">
        <v>1140866</v>
      </c>
      <c r="S94" s="61">
        <v>923623</v>
      </c>
    </row>
    <row r="95" spans="1:19" s="10" customFormat="1" ht="15" x14ac:dyDescent="0.2">
      <c r="A95" s="68">
        <v>207</v>
      </c>
      <c r="B95" s="78" t="s">
        <v>114</v>
      </c>
      <c r="C95" s="80"/>
      <c r="D95" s="81"/>
      <c r="E95" s="81"/>
      <c r="F95" s="81"/>
      <c r="G95" s="80"/>
      <c r="H95" s="61">
        <v>0</v>
      </c>
      <c r="I95" s="61"/>
      <c r="J95" s="61">
        <v>0</v>
      </c>
      <c r="K95" s="61">
        <v>0</v>
      </c>
      <c r="L95" s="61">
        <v>0</v>
      </c>
      <c r="M95" s="61">
        <v>0</v>
      </c>
      <c r="N95" s="61">
        <v>0</v>
      </c>
      <c r="O95" s="61">
        <v>0</v>
      </c>
      <c r="P95" s="61">
        <v>0</v>
      </c>
      <c r="Q95" s="61">
        <v>0</v>
      </c>
      <c r="R95" s="61">
        <v>0</v>
      </c>
      <c r="S95" s="61">
        <v>0</v>
      </c>
    </row>
    <row r="96" spans="1:19" s="10" customFormat="1" ht="15" x14ac:dyDescent="0.2">
      <c r="A96" s="68">
        <v>208</v>
      </c>
      <c r="B96" s="78" t="s">
        <v>115</v>
      </c>
      <c r="C96" s="80"/>
      <c r="D96" s="81"/>
      <c r="E96" s="81"/>
      <c r="F96" s="81"/>
      <c r="G96" s="80"/>
      <c r="H96" s="61">
        <v>36293073</v>
      </c>
      <c r="I96" s="61"/>
      <c r="J96" s="61">
        <v>2564587</v>
      </c>
      <c r="K96" s="61">
        <v>820343</v>
      </c>
      <c r="L96" s="61">
        <v>0</v>
      </c>
      <c r="M96" s="61">
        <v>-1973511</v>
      </c>
      <c r="N96" s="61">
        <v>-5722375</v>
      </c>
      <c r="O96" s="61">
        <v>0</v>
      </c>
      <c r="P96" s="61">
        <v>-2686966</v>
      </c>
      <c r="Q96" s="61">
        <v>-6997922</v>
      </c>
      <c r="R96" s="61">
        <v>36750575</v>
      </c>
      <c r="S96" s="61">
        <v>29752653</v>
      </c>
    </row>
    <row r="97" spans="1:19" s="10" customFormat="1" ht="15" x14ac:dyDescent="0.2">
      <c r="A97" s="68">
        <v>209</v>
      </c>
      <c r="B97" s="78" t="s">
        <v>116</v>
      </c>
      <c r="C97" s="80"/>
      <c r="D97" s="81"/>
      <c r="E97" s="81"/>
      <c r="F97" s="81"/>
      <c r="G97" s="80"/>
      <c r="H97" s="61">
        <v>0</v>
      </c>
      <c r="I97" s="61"/>
      <c r="J97" s="61">
        <v>0</v>
      </c>
      <c r="K97" s="61">
        <v>0</v>
      </c>
      <c r="L97" s="61">
        <v>0</v>
      </c>
      <c r="M97" s="61">
        <v>0</v>
      </c>
      <c r="N97" s="61">
        <v>0</v>
      </c>
      <c r="O97" s="61">
        <v>0</v>
      </c>
      <c r="P97" s="61">
        <v>0</v>
      </c>
      <c r="Q97" s="61">
        <v>0</v>
      </c>
      <c r="R97" s="61">
        <v>0</v>
      </c>
      <c r="S97" s="61">
        <v>0</v>
      </c>
    </row>
    <row r="98" spans="1:19" s="10" customFormat="1" ht="15" x14ac:dyDescent="0.2">
      <c r="A98" s="68">
        <v>211</v>
      </c>
      <c r="B98" s="78" t="s">
        <v>117</v>
      </c>
      <c r="C98" s="80"/>
      <c r="D98" s="81"/>
      <c r="E98" s="81"/>
      <c r="F98" s="81"/>
      <c r="G98" s="80"/>
      <c r="H98" s="61">
        <v>2902417</v>
      </c>
      <c r="I98" s="61"/>
      <c r="J98" s="61">
        <v>206260</v>
      </c>
      <c r="K98" s="61">
        <v>65977</v>
      </c>
      <c r="L98" s="61">
        <v>0</v>
      </c>
      <c r="M98" s="61">
        <v>-158723</v>
      </c>
      <c r="N98" s="61">
        <v>-460229</v>
      </c>
      <c r="O98" s="61">
        <v>0</v>
      </c>
      <c r="P98" s="61">
        <v>-216102</v>
      </c>
      <c r="Q98" s="61">
        <v>-562817</v>
      </c>
      <c r="R98" s="61">
        <v>2955708</v>
      </c>
      <c r="S98" s="61">
        <v>2392891</v>
      </c>
    </row>
    <row r="99" spans="1:19" s="10" customFormat="1" ht="15" x14ac:dyDescent="0.2">
      <c r="A99" s="68">
        <v>212</v>
      </c>
      <c r="B99" s="78" t="s">
        <v>118</v>
      </c>
      <c r="C99" s="80"/>
      <c r="D99" s="81"/>
      <c r="E99" s="81"/>
      <c r="F99" s="81"/>
      <c r="G99" s="80"/>
      <c r="H99" s="61">
        <v>2832413</v>
      </c>
      <c r="I99" s="61"/>
      <c r="J99" s="61">
        <v>194782</v>
      </c>
      <c r="K99" s="61">
        <v>62305</v>
      </c>
      <c r="L99" s="61">
        <v>0</v>
      </c>
      <c r="M99" s="61">
        <v>-149886</v>
      </c>
      <c r="N99" s="61">
        <v>-434617</v>
      </c>
      <c r="O99" s="61">
        <v>0</v>
      </c>
      <c r="P99" s="61">
        <v>-204076</v>
      </c>
      <c r="Q99" s="61">
        <v>-531492</v>
      </c>
      <c r="R99" s="61">
        <v>2791223</v>
      </c>
      <c r="S99" s="61">
        <v>2259731</v>
      </c>
    </row>
    <row r="100" spans="1:19" s="10" customFormat="1" ht="15" x14ac:dyDescent="0.2">
      <c r="A100" s="68">
        <v>213</v>
      </c>
      <c r="B100" s="78" t="s">
        <v>119</v>
      </c>
      <c r="C100" s="80"/>
      <c r="D100" s="81"/>
      <c r="E100" s="81"/>
      <c r="F100" s="81"/>
      <c r="G100" s="80"/>
      <c r="H100" s="61">
        <v>3859183</v>
      </c>
      <c r="I100" s="61"/>
      <c r="J100" s="61">
        <v>266054</v>
      </c>
      <c r="K100" s="61">
        <v>85104</v>
      </c>
      <c r="L100" s="61">
        <v>0</v>
      </c>
      <c r="M100" s="61">
        <v>-204735</v>
      </c>
      <c r="N100" s="61">
        <v>-593648</v>
      </c>
      <c r="O100" s="61">
        <v>0</v>
      </c>
      <c r="P100" s="61">
        <v>-278750</v>
      </c>
      <c r="Q100" s="61">
        <v>-725975</v>
      </c>
      <c r="R100" s="61">
        <v>3812564</v>
      </c>
      <c r="S100" s="61">
        <v>3086589</v>
      </c>
    </row>
    <row r="101" spans="1:19" s="10" customFormat="1" ht="15" x14ac:dyDescent="0.2">
      <c r="A101" s="68">
        <v>214</v>
      </c>
      <c r="B101" s="78" t="s">
        <v>120</v>
      </c>
      <c r="C101" s="80"/>
      <c r="D101" s="81"/>
      <c r="E101" s="81"/>
      <c r="F101" s="81"/>
      <c r="G101" s="80"/>
      <c r="H101" s="61">
        <v>3858019</v>
      </c>
      <c r="I101" s="61"/>
      <c r="J101" s="61">
        <v>258371</v>
      </c>
      <c r="K101" s="61">
        <v>82646</v>
      </c>
      <c r="L101" s="61">
        <v>0</v>
      </c>
      <c r="M101" s="61">
        <v>-198822</v>
      </c>
      <c r="N101" s="61">
        <v>-576505</v>
      </c>
      <c r="O101" s="61">
        <v>0</v>
      </c>
      <c r="P101" s="61">
        <v>-270700</v>
      </c>
      <c r="Q101" s="61">
        <v>-705010</v>
      </c>
      <c r="R101" s="61">
        <v>3702463</v>
      </c>
      <c r="S101" s="61">
        <v>2997453</v>
      </c>
    </row>
    <row r="102" spans="1:19" s="10" customFormat="1" ht="15" x14ac:dyDescent="0.2">
      <c r="A102" s="68">
        <v>215</v>
      </c>
      <c r="B102" s="78" t="s">
        <v>121</v>
      </c>
      <c r="C102" s="80"/>
      <c r="D102" s="81"/>
      <c r="E102" s="81"/>
      <c r="F102" s="81"/>
      <c r="G102" s="80"/>
      <c r="H102" s="61">
        <v>3200315</v>
      </c>
      <c r="I102" s="61"/>
      <c r="J102" s="61">
        <v>211989</v>
      </c>
      <c r="K102" s="61">
        <v>67810</v>
      </c>
      <c r="L102" s="61">
        <v>0</v>
      </c>
      <c r="M102" s="61">
        <v>-163128</v>
      </c>
      <c r="N102" s="61">
        <v>-473012</v>
      </c>
      <c r="O102" s="61">
        <v>0</v>
      </c>
      <c r="P102" s="61">
        <v>-222105</v>
      </c>
      <c r="Q102" s="61">
        <v>-578446</v>
      </c>
      <c r="R102" s="61">
        <v>3037804</v>
      </c>
      <c r="S102" s="61">
        <v>2459358</v>
      </c>
    </row>
    <row r="103" spans="1:19" s="10" customFormat="1" ht="15" x14ac:dyDescent="0.2">
      <c r="A103" s="68">
        <v>216</v>
      </c>
      <c r="B103" s="78" t="s">
        <v>122</v>
      </c>
      <c r="C103" s="80"/>
      <c r="D103" s="81"/>
      <c r="E103" s="81"/>
      <c r="F103" s="81"/>
      <c r="G103" s="80"/>
      <c r="H103" s="61">
        <v>16260296</v>
      </c>
      <c r="I103" s="61"/>
      <c r="J103" s="61">
        <v>1140126</v>
      </c>
      <c r="K103" s="61">
        <v>364696</v>
      </c>
      <c r="L103" s="61">
        <v>0</v>
      </c>
      <c r="M103" s="61">
        <v>-877348</v>
      </c>
      <c r="N103" s="61">
        <v>-2543970</v>
      </c>
      <c r="O103" s="61">
        <v>0</v>
      </c>
      <c r="P103" s="61">
        <v>-1194532</v>
      </c>
      <c r="Q103" s="61">
        <v>-3111028</v>
      </c>
      <c r="R103" s="61">
        <v>16338032</v>
      </c>
      <c r="S103" s="61">
        <v>13227004</v>
      </c>
    </row>
    <row r="104" spans="1:19" s="10" customFormat="1" ht="15" x14ac:dyDescent="0.2">
      <c r="A104" s="68">
        <v>217</v>
      </c>
      <c r="B104" s="78" t="s">
        <v>123</v>
      </c>
      <c r="C104" s="80"/>
      <c r="D104" s="81"/>
      <c r="E104" s="81"/>
      <c r="F104" s="81"/>
      <c r="G104" s="80"/>
      <c r="H104" s="61">
        <v>6641307</v>
      </c>
      <c r="I104" s="61"/>
      <c r="J104" s="61">
        <v>454874</v>
      </c>
      <c r="K104" s="61">
        <v>145502</v>
      </c>
      <c r="L104" s="61">
        <v>0</v>
      </c>
      <c r="M104" s="61">
        <v>-350036</v>
      </c>
      <c r="N104" s="61">
        <v>-1014963</v>
      </c>
      <c r="O104" s="61">
        <v>0</v>
      </c>
      <c r="P104" s="61">
        <v>-476580</v>
      </c>
      <c r="Q104" s="61">
        <v>-1241203</v>
      </c>
      <c r="R104" s="61">
        <v>6518355</v>
      </c>
      <c r="S104" s="61">
        <v>5277152</v>
      </c>
    </row>
    <row r="105" spans="1:19" s="10" customFormat="1" ht="15" x14ac:dyDescent="0.2">
      <c r="A105" s="68">
        <v>218</v>
      </c>
      <c r="B105" s="78" t="s">
        <v>124</v>
      </c>
      <c r="C105" s="80"/>
      <c r="D105" s="81"/>
      <c r="E105" s="81"/>
      <c r="F105" s="81"/>
      <c r="G105" s="80"/>
      <c r="H105" s="61">
        <v>693990</v>
      </c>
      <c r="I105" s="61"/>
      <c r="J105" s="61">
        <v>48347</v>
      </c>
      <c r="K105" s="61">
        <v>15465</v>
      </c>
      <c r="L105" s="61">
        <v>0</v>
      </c>
      <c r="M105" s="61">
        <v>-37207</v>
      </c>
      <c r="N105" s="61">
        <v>-107878</v>
      </c>
      <c r="O105" s="61">
        <v>0</v>
      </c>
      <c r="P105" s="61">
        <v>-50655</v>
      </c>
      <c r="Q105" s="61">
        <v>-131928</v>
      </c>
      <c r="R105" s="61">
        <v>692820</v>
      </c>
      <c r="S105" s="61">
        <v>560892</v>
      </c>
    </row>
    <row r="106" spans="1:19" s="10" customFormat="1" ht="15" x14ac:dyDescent="0.2">
      <c r="A106" s="68">
        <v>219</v>
      </c>
      <c r="B106" s="78" t="s">
        <v>125</v>
      </c>
      <c r="C106" s="80"/>
      <c r="D106" s="81"/>
      <c r="E106" s="81"/>
      <c r="F106" s="81"/>
      <c r="G106" s="80"/>
      <c r="H106" s="61">
        <v>0</v>
      </c>
      <c r="I106" s="61"/>
      <c r="J106" s="61">
        <v>0</v>
      </c>
      <c r="K106" s="61">
        <v>0</v>
      </c>
      <c r="L106" s="61">
        <v>0</v>
      </c>
      <c r="M106" s="61">
        <v>0</v>
      </c>
      <c r="N106" s="61">
        <v>0</v>
      </c>
      <c r="O106" s="61">
        <v>0</v>
      </c>
      <c r="P106" s="61">
        <v>0</v>
      </c>
      <c r="Q106" s="61">
        <v>0</v>
      </c>
      <c r="R106" s="61">
        <v>0</v>
      </c>
      <c r="S106" s="61">
        <v>0</v>
      </c>
    </row>
    <row r="107" spans="1:19" s="10" customFormat="1" ht="15" x14ac:dyDescent="0.2">
      <c r="A107" s="68">
        <v>220</v>
      </c>
      <c r="B107" s="78" t="s">
        <v>126</v>
      </c>
      <c r="C107" s="80"/>
      <c r="D107" s="81"/>
      <c r="E107" s="81"/>
      <c r="F107" s="81"/>
      <c r="G107" s="80"/>
      <c r="H107" s="61">
        <v>0</v>
      </c>
      <c r="I107" s="61"/>
      <c r="J107" s="61">
        <v>0</v>
      </c>
      <c r="K107" s="61">
        <v>0</v>
      </c>
      <c r="L107" s="61">
        <v>0</v>
      </c>
      <c r="M107" s="61">
        <v>0</v>
      </c>
      <c r="N107" s="61">
        <v>0</v>
      </c>
      <c r="O107" s="61">
        <v>0</v>
      </c>
      <c r="P107" s="61">
        <v>0</v>
      </c>
      <c r="Q107" s="61">
        <v>0</v>
      </c>
      <c r="R107" s="61">
        <v>0</v>
      </c>
      <c r="S107" s="61">
        <v>0</v>
      </c>
    </row>
    <row r="108" spans="1:19" s="10" customFormat="1" ht="15" x14ac:dyDescent="0.2">
      <c r="A108" s="68">
        <v>221</v>
      </c>
      <c r="B108" s="78" t="s">
        <v>127</v>
      </c>
      <c r="C108" s="80"/>
      <c r="D108" s="81"/>
      <c r="E108" s="81"/>
      <c r="F108" s="81"/>
      <c r="G108" s="80"/>
      <c r="H108" s="61">
        <v>11296751</v>
      </c>
      <c r="I108" s="61"/>
      <c r="J108" s="61">
        <v>788991</v>
      </c>
      <c r="K108" s="61">
        <v>252377</v>
      </c>
      <c r="L108" s="61">
        <v>0</v>
      </c>
      <c r="M108" s="61">
        <v>-607146</v>
      </c>
      <c r="N108" s="61">
        <v>-1760480</v>
      </c>
      <c r="O108" s="61">
        <v>0</v>
      </c>
      <c r="P108" s="61">
        <v>-826641</v>
      </c>
      <c r="Q108" s="61">
        <v>-2152899</v>
      </c>
      <c r="R108" s="61">
        <v>11306258</v>
      </c>
      <c r="S108" s="61">
        <v>9153359</v>
      </c>
    </row>
    <row r="109" spans="1:19" s="10" customFormat="1" ht="15" x14ac:dyDescent="0.2">
      <c r="A109" s="68">
        <v>222</v>
      </c>
      <c r="B109" s="78" t="s">
        <v>128</v>
      </c>
      <c r="C109" s="80"/>
      <c r="D109" s="81"/>
      <c r="E109" s="81"/>
      <c r="F109" s="81"/>
      <c r="G109" s="80"/>
      <c r="H109" s="61">
        <v>798830</v>
      </c>
      <c r="I109" s="61"/>
      <c r="J109" s="61">
        <v>55451</v>
      </c>
      <c r="K109" s="61">
        <v>17737</v>
      </c>
      <c r="L109" s="61">
        <v>0</v>
      </c>
      <c r="M109" s="61">
        <v>-42669</v>
      </c>
      <c r="N109" s="61">
        <v>-123728</v>
      </c>
      <c r="O109" s="61">
        <v>0</v>
      </c>
      <c r="P109" s="61">
        <v>-58097</v>
      </c>
      <c r="Q109" s="61">
        <v>-151306</v>
      </c>
      <c r="R109" s="61">
        <v>794612</v>
      </c>
      <c r="S109" s="61">
        <v>643306</v>
      </c>
    </row>
    <row r="110" spans="1:19" s="10" customFormat="1" ht="15" x14ac:dyDescent="0.2">
      <c r="A110" s="68">
        <v>223</v>
      </c>
      <c r="B110" s="78" t="s">
        <v>129</v>
      </c>
      <c r="C110" s="80"/>
      <c r="D110" s="81"/>
      <c r="E110" s="81"/>
      <c r="F110" s="81"/>
      <c r="G110" s="80"/>
      <c r="H110" s="61">
        <v>1178437</v>
      </c>
      <c r="I110" s="61"/>
      <c r="J110" s="61">
        <v>88315</v>
      </c>
      <c r="K110" s="61">
        <v>28250</v>
      </c>
      <c r="L110" s="61">
        <v>0</v>
      </c>
      <c r="M110" s="61">
        <v>-67963</v>
      </c>
      <c r="N110" s="61">
        <v>-197059</v>
      </c>
      <c r="O110" s="61">
        <v>0</v>
      </c>
      <c r="P110" s="61">
        <v>-92530</v>
      </c>
      <c r="Q110" s="61">
        <v>-240987</v>
      </c>
      <c r="R110" s="61">
        <v>1265563</v>
      </c>
      <c r="S110" s="61">
        <v>1024576</v>
      </c>
    </row>
    <row r="111" spans="1:19" s="10" customFormat="1" ht="15" x14ac:dyDescent="0.2">
      <c r="A111" s="68">
        <v>226</v>
      </c>
      <c r="B111" s="78" t="s">
        <v>130</v>
      </c>
      <c r="C111" s="80"/>
      <c r="D111" s="81"/>
      <c r="E111" s="81"/>
      <c r="F111" s="81"/>
      <c r="G111" s="80"/>
      <c r="H111" s="61">
        <v>55218</v>
      </c>
      <c r="I111" s="61"/>
      <c r="J111" s="61">
        <v>3685</v>
      </c>
      <c r="K111" s="61">
        <v>1179</v>
      </c>
      <c r="L111" s="61">
        <v>0</v>
      </c>
      <c r="M111" s="61">
        <v>-2837</v>
      </c>
      <c r="N111" s="61">
        <v>-8223</v>
      </c>
      <c r="O111" s="61">
        <v>0</v>
      </c>
      <c r="P111" s="61">
        <v>-3861</v>
      </c>
      <c r="Q111" s="61">
        <v>-10057</v>
      </c>
      <c r="R111" s="61">
        <v>52813</v>
      </c>
      <c r="S111" s="61">
        <v>42756</v>
      </c>
    </row>
    <row r="112" spans="1:19" s="10" customFormat="1" ht="15" x14ac:dyDescent="0.2">
      <c r="A112" s="68">
        <v>229</v>
      </c>
      <c r="B112" s="78" t="s">
        <v>131</v>
      </c>
      <c r="C112" s="80"/>
      <c r="D112" s="81"/>
      <c r="E112" s="81"/>
      <c r="F112" s="81"/>
      <c r="G112" s="80"/>
      <c r="H112" s="61">
        <v>4178758</v>
      </c>
      <c r="I112" s="61"/>
      <c r="J112" s="61">
        <v>290783</v>
      </c>
      <c r="K112" s="61">
        <v>93014</v>
      </c>
      <c r="L112" s="61">
        <v>0</v>
      </c>
      <c r="M112" s="61">
        <v>-223764</v>
      </c>
      <c r="N112" s="61">
        <v>-648827</v>
      </c>
      <c r="O112" s="61">
        <v>0</v>
      </c>
      <c r="P112" s="61">
        <v>-304659</v>
      </c>
      <c r="Q112" s="61">
        <v>-793453</v>
      </c>
      <c r="R112" s="61">
        <v>4166933</v>
      </c>
      <c r="S112" s="61">
        <v>3373480</v>
      </c>
    </row>
    <row r="113" spans="1:19" s="10" customFormat="1" ht="15" x14ac:dyDescent="0.2">
      <c r="A113" s="68">
        <v>230</v>
      </c>
      <c r="B113" s="78" t="s">
        <v>132</v>
      </c>
      <c r="C113" s="80"/>
      <c r="D113" s="81"/>
      <c r="E113" s="81"/>
      <c r="F113" s="81"/>
      <c r="G113" s="80"/>
      <c r="H113" s="61">
        <v>0</v>
      </c>
      <c r="I113" s="61"/>
      <c r="J113" s="61">
        <v>0</v>
      </c>
      <c r="K113" s="61">
        <v>0</v>
      </c>
      <c r="L113" s="61">
        <v>0</v>
      </c>
      <c r="M113" s="61">
        <v>0</v>
      </c>
      <c r="N113" s="61">
        <v>0</v>
      </c>
      <c r="O113" s="61">
        <v>0</v>
      </c>
      <c r="P113" s="61">
        <v>0</v>
      </c>
      <c r="Q113" s="61">
        <v>0</v>
      </c>
      <c r="R113" s="61">
        <v>0</v>
      </c>
      <c r="S113" s="61">
        <v>0</v>
      </c>
    </row>
    <row r="114" spans="1:19" s="10" customFormat="1" ht="15" x14ac:dyDescent="0.2">
      <c r="A114" s="68">
        <v>231</v>
      </c>
      <c r="B114" s="78" t="s">
        <v>133</v>
      </c>
      <c r="C114" s="80"/>
      <c r="D114" s="81"/>
      <c r="E114" s="81"/>
      <c r="F114" s="81"/>
      <c r="G114" s="80"/>
      <c r="H114" s="61">
        <v>0</v>
      </c>
      <c r="I114" s="61"/>
      <c r="J114" s="61">
        <v>0</v>
      </c>
      <c r="K114" s="61">
        <v>0</v>
      </c>
      <c r="L114" s="61">
        <v>0</v>
      </c>
      <c r="M114" s="61">
        <v>0</v>
      </c>
      <c r="N114" s="61">
        <v>0</v>
      </c>
      <c r="O114" s="61">
        <v>0</v>
      </c>
      <c r="P114" s="61">
        <v>0</v>
      </c>
      <c r="Q114" s="61">
        <v>0</v>
      </c>
      <c r="R114" s="61">
        <v>0</v>
      </c>
      <c r="S114" s="61">
        <v>0</v>
      </c>
    </row>
    <row r="115" spans="1:19" s="10" customFormat="1" ht="15" x14ac:dyDescent="0.2">
      <c r="A115" s="68">
        <v>232</v>
      </c>
      <c r="B115" s="78" t="s">
        <v>134</v>
      </c>
      <c r="C115" s="80"/>
      <c r="D115" s="81"/>
      <c r="E115" s="81"/>
      <c r="F115" s="81"/>
      <c r="G115" s="80"/>
      <c r="H115" s="61">
        <v>0</v>
      </c>
      <c r="I115" s="61"/>
      <c r="J115" s="61">
        <v>0</v>
      </c>
      <c r="K115" s="61">
        <v>0</v>
      </c>
      <c r="L115" s="61">
        <v>0</v>
      </c>
      <c r="M115" s="61">
        <v>0</v>
      </c>
      <c r="N115" s="61">
        <v>0</v>
      </c>
      <c r="O115" s="61">
        <v>0</v>
      </c>
      <c r="P115" s="61">
        <v>0</v>
      </c>
      <c r="Q115" s="61">
        <v>0</v>
      </c>
      <c r="R115" s="61">
        <v>0</v>
      </c>
      <c r="S115" s="61">
        <v>0</v>
      </c>
    </row>
    <row r="116" spans="1:19" s="10" customFormat="1" ht="15" x14ac:dyDescent="0.2">
      <c r="A116" s="68">
        <v>233</v>
      </c>
      <c r="B116" s="78" t="s">
        <v>135</v>
      </c>
      <c r="C116" s="80"/>
      <c r="D116" s="81"/>
      <c r="E116" s="81"/>
      <c r="F116" s="81"/>
      <c r="G116" s="80"/>
      <c r="H116" s="61">
        <v>36256</v>
      </c>
      <c r="I116" s="61"/>
      <c r="J116" s="61">
        <v>2197</v>
      </c>
      <c r="K116" s="61">
        <v>703</v>
      </c>
      <c r="L116" s="61">
        <v>0</v>
      </c>
      <c r="M116" s="61">
        <v>-1693</v>
      </c>
      <c r="N116" s="61">
        <v>-4902</v>
      </c>
      <c r="O116" s="61">
        <v>0</v>
      </c>
      <c r="P116" s="61">
        <v>-2302</v>
      </c>
      <c r="Q116" s="61">
        <v>-5997</v>
      </c>
      <c r="R116" s="61">
        <v>31482</v>
      </c>
      <c r="S116" s="61">
        <v>25485</v>
      </c>
    </row>
    <row r="117" spans="1:19" s="10" customFormat="1" ht="15" x14ac:dyDescent="0.2">
      <c r="A117" s="68">
        <v>234</v>
      </c>
      <c r="B117" s="78" t="s">
        <v>136</v>
      </c>
      <c r="C117" s="80"/>
      <c r="D117" s="81"/>
      <c r="E117" s="81"/>
      <c r="F117" s="81"/>
      <c r="G117" s="80"/>
      <c r="H117" s="61">
        <v>399891</v>
      </c>
      <c r="I117" s="61"/>
      <c r="J117" s="61">
        <v>28140</v>
      </c>
      <c r="K117" s="61">
        <v>9001</v>
      </c>
      <c r="L117" s="61">
        <v>0</v>
      </c>
      <c r="M117" s="61">
        <v>-21657</v>
      </c>
      <c r="N117" s="61">
        <v>-62789</v>
      </c>
      <c r="O117" s="61">
        <v>0</v>
      </c>
      <c r="P117" s="61">
        <v>-29483</v>
      </c>
      <c r="Q117" s="61">
        <v>-76788</v>
      </c>
      <c r="R117" s="61">
        <v>403246</v>
      </c>
      <c r="S117" s="61">
        <v>326458</v>
      </c>
    </row>
    <row r="118" spans="1:19" s="10" customFormat="1" ht="15" x14ac:dyDescent="0.2">
      <c r="A118" s="68">
        <v>236</v>
      </c>
      <c r="B118" s="78" t="s">
        <v>137</v>
      </c>
      <c r="C118" s="80"/>
      <c r="D118" s="81"/>
      <c r="E118" s="81"/>
      <c r="F118" s="81"/>
      <c r="G118" s="80"/>
      <c r="H118" s="61">
        <v>31269910</v>
      </c>
      <c r="I118" s="61"/>
      <c r="J118" s="61">
        <v>2190687</v>
      </c>
      <c r="K118" s="61">
        <v>700743</v>
      </c>
      <c r="L118" s="61">
        <v>0</v>
      </c>
      <c r="M118" s="61">
        <v>-1685787</v>
      </c>
      <c r="N118" s="61">
        <v>-4888091</v>
      </c>
      <c r="O118" s="61">
        <v>0</v>
      </c>
      <c r="P118" s="61">
        <v>-2295224</v>
      </c>
      <c r="Q118" s="61">
        <v>-5977672</v>
      </c>
      <c r="R118" s="61">
        <v>31392586</v>
      </c>
      <c r="S118" s="61">
        <v>25414914</v>
      </c>
    </row>
    <row r="119" spans="1:19" s="10" customFormat="1" ht="15" x14ac:dyDescent="0.2">
      <c r="A119" s="68">
        <v>238</v>
      </c>
      <c r="B119" s="78" t="s">
        <v>138</v>
      </c>
      <c r="C119" s="80"/>
      <c r="D119" s="81"/>
      <c r="E119" s="81"/>
      <c r="F119" s="81"/>
      <c r="G119" s="80"/>
      <c r="H119" s="61">
        <v>1017802</v>
      </c>
      <c r="I119" s="61"/>
      <c r="J119" s="61">
        <v>72680</v>
      </c>
      <c r="K119" s="61">
        <v>23248</v>
      </c>
      <c r="L119" s="61">
        <v>0</v>
      </c>
      <c r="M119" s="61">
        <v>-55930</v>
      </c>
      <c r="N119" s="61">
        <v>-162171</v>
      </c>
      <c r="O119" s="61">
        <v>0</v>
      </c>
      <c r="P119" s="61">
        <v>-76148</v>
      </c>
      <c r="Q119" s="61">
        <v>-198321</v>
      </c>
      <c r="R119" s="61">
        <v>1041507</v>
      </c>
      <c r="S119" s="61">
        <v>843186</v>
      </c>
    </row>
    <row r="120" spans="1:19" s="10" customFormat="1" ht="15" x14ac:dyDescent="0.2">
      <c r="A120" s="68">
        <v>239</v>
      </c>
      <c r="B120" s="78" t="s">
        <v>139</v>
      </c>
      <c r="C120" s="80"/>
      <c r="D120" s="81"/>
      <c r="E120" s="81"/>
      <c r="F120" s="81"/>
      <c r="G120" s="80"/>
      <c r="H120" s="61">
        <v>153933</v>
      </c>
      <c r="I120" s="61"/>
      <c r="J120" s="61">
        <v>9830</v>
      </c>
      <c r="K120" s="61">
        <v>3144</v>
      </c>
      <c r="L120" s="61">
        <v>0</v>
      </c>
      <c r="M120" s="61">
        <v>-7561</v>
      </c>
      <c r="N120" s="61">
        <v>-21934</v>
      </c>
      <c r="O120" s="61">
        <v>0</v>
      </c>
      <c r="P120" s="61">
        <v>-10299</v>
      </c>
      <c r="Q120" s="61">
        <v>-26820</v>
      </c>
      <c r="R120" s="61">
        <v>140864</v>
      </c>
      <c r="S120" s="61">
        <v>114044</v>
      </c>
    </row>
    <row r="121" spans="1:19" s="10" customFormat="1" ht="15" x14ac:dyDescent="0.2">
      <c r="A121" s="68">
        <v>241</v>
      </c>
      <c r="B121" s="78" t="s">
        <v>140</v>
      </c>
      <c r="C121" s="80"/>
      <c r="D121" s="81"/>
      <c r="E121" s="81"/>
      <c r="F121" s="81"/>
      <c r="G121" s="80"/>
      <c r="H121" s="61">
        <v>514170</v>
      </c>
      <c r="I121" s="61"/>
      <c r="J121" s="61">
        <v>36555</v>
      </c>
      <c r="K121" s="61">
        <v>11693</v>
      </c>
      <c r="L121" s="61">
        <v>0</v>
      </c>
      <c r="M121" s="61">
        <v>-28132</v>
      </c>
      <c r="N121" s="61">
        <v>-81565</v>
      </c>
      <c r="O121" s="61">
        <v>0</v>
      </c>
      <c r="P121" s="61">
        <v>-38299</v>
      </c>
      <c r="Q121" s="61">
        <v>-99748</v>
      </c>
      <c r="R121" s="61">
        <v>523830</v>
      </c>
      <c r="S121" s="61">
        <v>424082</v>
      </c>
    </row>
    <row r="122" spans="1:19" s="10" customFormat="1" ht="15" x14ac:dyDescent="0.2">
      <c r="A122" s="68">
        <v>242</v>
      </c>
      <c r="B122" s="78" t="s">
        <v>141</v>
      </c>
      <c r="C122" s="80"/>
      <c r="D122" s="81"/>
      <c r="E122" s="81"/>
      <c r="F122" s="81"/>
      <c r="G122" s="80"/>
      <c r="H122" s="61">
        <v>4423622</v>
      </c>
      <c r="I122" s="61"/>
      <c r="J122" s="61">
        <v>309019</v>
      </c>
      <c r="K122" s="61">
        <v>98847</v>
      </c>
      <c r="L122" s="61">
        <v>0</v>
      </c>
      <c r="M122" s="61">
        <v>-237801</v>
      </c>
      <c r="N122" s="61">
        <v>-689515</v>
      </c>
      <c r="O122" s="61">
        <v>0</v>
      </c>
      <c r="P122" s="61">
        <v>-323765</v>
      </c>
      <c r="Q122" s="61">
        <v>-843215</v>
      </c>
      <c r="R122" s="61">
        <v>4428247</v>
      </c>
      <c r="S122" s="61">
        <v>3585032</v>
      </c>
    </row>
    <row r="123" spans="1:19" s="10" customFormat="1" ht="15" x14ac:dyDescent="0.2">
      <c r="A123" s="68">
        <v>245</v>
      </c>
      <c r="B123" s="78" t="s">
        <v>142</v>
      </c>
      <c r="C123" s="80"/>
      <c r="D123" s="81"/>
      <c r="E123" s="81"/>
      <c r="F123" s="81"/>
      <c r="G123" s="80"/>
      <c r="H123" s="61">
        <v>224996</v>
      </c>
      <c r="I123" s="61"/>
      <c r="J123" s="61">
        <v>15040</v>
      </c>
      <c r="K123" s="61">
        <v>4811</v>
      </c>
      <c r="L123" s="61">
        <v>0</v>
      </c>
      <c r="M123" s="61">
        <v>-11572</v>
      </c>
      <c r="N123" s="61">
        <v>-33558</v>
      </c>
      <c r="O123" s="61">
        <v>0</v>
      </c>
      <c r="P123" s="61">
        <v>-15757</v>
      </c>
      <c r="Q123" s="61">
        <v>-41036</v>
      </c>
      <c r="R123" s="61">
        <v>215517</v>
      </c>
      <c r="S123" s="61">
        <v>174481</v>
      </c>
    </row>
    <row r="124" spans="1:19" s="10" customFormat="1" ht="15" x14ac:dyDescent="0.2">
      <c r="A124" s="68">
        <v>246</v>
      </c>
      <c r="B124" s="78" t="s">
        <v>143</v>
      </c>
      <c r="C124" s="80"/>
      <c r="D124" s="81"/>
      <c r="E124" s="81"/>
      <c r="F124" s="81"/>
      <c r="G124" s="80"/>
      <c r="H124" s="61">
        <v>0</v>
      </c>
      <c r="I124" s="61"/>
      <c r="J124" s="61">
        <v>0</v>
      </c>
      <c r="K124" s="61">
        <v>0</v>
      </c>
      <c r="L124" s="61">
        <v>0</v>
      </c>
      <c r="M124" s="61">
        <v>0</v>
      </c>
      <c r="N124" s="61">
        <v>0</v>
      </c>
      <c r="O124" s="61">
        <v>0</v>
      </c>
      <c r="P124" s="61">
        <v>0</v>
      </c>
      <c r="Q124" s="61">
        <v>0</v>
      </c>
      <c r="R124" s="61">
        <v>0</v>
      </c>
      <c r="S124" s="61">
        <v>0</v>
      </c>
    </row>
    <row r="125" spans="1:19" s="10" customFormat="1" ht="15" x14ac:dyDescent="0.2">
      <c r="A125" s="68">
        <v>247</v>
      </c>
      <c r="B125" s="78" t="s">
        <v>144</v>
      </c>
      <c r="C125" s="80"/>
      <c r="D125" s="81"/>
      <c r="E125" s="81"/>
      <c r="F125" s="81"/>
      <c r="G125" s="80"/>
      <c r="H125" s="61">
        <v>19510581</v>
      </c>
      <c r="I125" s="61"/>
      <c r="J125" s="61">
        <v>1415634</v>
      </c>
      <c r="K125" s="61">
        <v>452824</v>
      </c>
      <c r="L125" s="61">
        <v>0</v>
      </c>
      <c r="M125" s="61">
        <v>-1089364</v>
      </c>
      <c r="N125" s="61">
        <v>-3158711</v>
      </c>
      <c r="O125" s="61">
        <v>0</v>
      </c>
      <c r="P125" s="61">
        <v>-1483187</v>
      </c>
      <c r="Q125" s="61">
        <v>-3862804</v>
      </c>
      <c r="R125" s="61">
        <v>20286062</v>
      </c>
      <c r="S125" s="61">
        <v>16423258</v>
      </c>
    </row>
    <row r="126" spans="1:19" s="10" customFormat="1" ht="15" x14ac:dyDescent="0.2">
      <c r="A126" s="68">
        <v>261</v>
      </c>
      <c r="B126" s="78" t="s">
        <v>145</v>
      </c>
      <c r="C126" s="80"/>
      <c r="D126" s="81"/>
      <c r="E126" s="81"/>
      <c r="F126" s="81"/>
      <c r="G126" s="80"/>
      <c r="H126" s="61">
        <v>1066703</v>
      </c>
      <c r="I126" s="61"/>
      <c r="J126" s="61">
        <v>77881</v>
      </c>
      <c r="K126" s="61">
        <v>24912</v>
      </c>
      <c r="L126" s="61">
        <v>0</v>
      </c>
      <c r="M126" s="61">
        <v>-59931</v>
      </c>
      <c r="N126" s="61">
        <v>-173775</v>
      </c>
      <c r="O126" s="61">
        <v>0</v>
      </c>
      <c r="P126" s="61">
        <v>-81597</v>
      </c>
      <c r="Q126" s="61">
        <v>-212510</v>
      </c>
      <c r="R126" s="61">
        <v>1116029</v>
      </c>
      <c r="S126" s="61">
        <v>903519</v>
      </c>
    </row>
    <row r="127" spans="1:19" s="10" customFormat="1" ht="15" x14ac:dyDescent="0.2">
      <c r="A127" s="68">
        <v>262</v>
      </c>
      <c r="B127" s="78" t="s">
        <v>146</v>
      </c>
      <c r="C127" s="80"/>
      <c r="D127" s="81"/>
      <c r="E127" s="81"/>
      <c r="F127" s="81"/>
      <c r="G127" s="80"/>
      <c r="H127" s="61">
        <v>4071760</v>
      </c>
      <c r="I127" s="61"/>
      <c r="J127" s="61">
        <v>292706</v>
      </c>
      <c r="K127" s="61">
        <v>93629</v>
      </c>
      <c r="L127" s="61">
        <v>0</v>
      </c>
      <c r="M127" s="61">
        <v>-225246</v>
      </c>
      <c r="N127" s="61">
        <v>-653117</v>
      </c>
      <c r="O127" s="61">
        <v>0</v>
      </c>
      <c r="P127" s="61">
        <v>-306674</v>
      </c>
      <c r="Q127" s="61">
        <v>-798702</v>
      </c>
      <c r="R127" s="61">
        <v>4194488</v>
      </c>
      <c r="S127" s="61">
        <v>3395786</v>
      </c>
    </row>
    <row r="128" spans="1:19" s="10" customFormat="1" ht="15" x14ac:dyDescent="0.2">
      <c r="A128" s="68">
        <v>263</v>
      </c>
      <c r="B128" s="78" t="s">
        <v>147</v>
      </c>
      <c r="C128" s="80"/>
      <c r="D128" s="81"/>
      <c r="E128" s="81"/>
      <c r="F128" s="81"/>
      <c r="G128" s="80"/>
      <c r="H128" s="61">
        <v>81864</v>
      </c>
      <c r="I128" s="61"/>
      <c r="J128" s="61">
        <v>5928</v>
      </c>
      <c r="K128" s="61">
        <v>1896</v>
      </c>
      <c r="L128" s="61">
        <v>0</v>
      </c>
      <c r="M128" s="61">
        <v>-4561</v>
      </c>
      <c r="N128" s="61">
        <v>-13226</v>
      </c>
      <c r="O128" s="61">
        <v>0</v>
      </c>
      <c r="P128" s="61">
        <v>-6210</v>
      </c>
      <c r="Q128" s="61">
        <v>-16173</v>
      </c>
      <c r="R128" s="61">
        <v>84942</v>
      </c>
      <c r="S128" s="61">
        <v>68769</v>
      </c>
    </row>
    <row r="129" spans="1:19" s="10" customFormat="1" ht="15" x14ac:dyDescent="0.2">
      <c r="A129" s="68">
        <v>268</v>
      </c>
      <c r="B129" s="78" t="s">
        <v>148</v>
      </c>
      <c r="C129" s="80"/>
      <c r="D129" s="81"/>
      <c r="E129" s="81"/>
      <c r="F129" s="81"/>
      <c r="G129" s="80"/>
      <c r="H129" s="61">
        <v>1516829</v>
      </c>
      <c r="I129" s="61"/>
      <c r="J129" s="61">
        <v>107514</v>
      </c>
      <c r="K129" s="61">
        <v>34391</v>
      </c>
      <c r="L129" s="61">
        <v>0</v>
      </c>
      <c r="M129" s="61">
        <v>-82734</v>
      </c>
      <c r="N129" s="61">
        <v>-239897</v>
      </c>
      <c r="O129" s="61">
        <v>0</v>
      </c>
      <c r="P129" s="61">
        <v>-112644</v>
      </c>
      <c r="Q129" s="61">
        <v>-293370</v>
      </c>
      <c r="R129" s="61">
        <v>1540678</v>
      </c>
      <c r="S129" s="61">
        <v>1247308</v>
      </c>
    </row>
    <row r="130" spans="1:19" s="10" customFormat="1" ht="15" x14ac:dyDescent="0.2">
      <c r="A130" s="68">
        <v>270</v>
      </c>
      <c r="B130" s="78" t="s">
        <v>149</v>
      </c>
      <c r="C130" s="80"/>
      <c r="D130" s="81"/>
      <c r="E130" s="81"/>
      <c r="F130" s="81"/>
      <c r="G130" s="80"/>
      <c r="H130" s="61">
        <v>452490</v>
      </c>
      <c r="I130" s="61"/>
      <c r="J130" s="61">
        <v>30774</v>
      </c>
      <c r="K130" s="61">
        <v>9844</v>
      </c>
      <c r="L130" s="61">
        <v>0</v>
      </c>
      <c r="M130" s="61">
        <v>-23682</v>
      </c>
      <c r="N130" s="61">
        <v>-68666</v>
      </c>
      <c r="O130" s="61">
        <v>0</v>
      </c>
      <c r="P130" s="61">
        <v>-32242</v>
      </c>
      <c r="Q130" s="61">
        <v>-83972</v>
      </c>
      <c r="R130" s="61">
        <v>440991</v>
      </c>
      <c r="S130" s="61">
        <v>357019</v>
      </c>
    </row>
    <row r="131" spans="1:19" s="10" customFormat="1" ht="15" x14ac:dyDescent="0.2">
      <c r="A131" s="68">
        <v>275</v>
      </c>
      <c r="B131" s="78" t="s">
        <v>150</v>
      </c>
      <c r="C131" s="80"/>
      <c r="D131" s="81"/>
      <c r="E131" s="81"/>
      <c r="F131" s="81"/>
      <c r="G131" s="80"/>
      <c r="H131" s="61">
        <v>624813</v>
      </c>
      <c r="I131" s="61"/>
      <c r="J131" s="61">
        <v>46353</v>
      </c>
      <c r="K131" s="61">
        <v>14827</v>
      </c>
      <c r="L131" s="61">
        <v>0</v>
      </c>
      <c r="M131" s="61">
        <v>-35674</v>
      </c>
      <c r="N131" s="61">
        <v>-103428</v>
      </c>
      <c r="O131" s="61">
        <v>0</v>
      </c>
      <c r="P131" s="61">
        <v>-48565</v>
      </c>
      <c r="Q131" s="61">
        <v>-126487</v>
      </c>
      <c r="R131" s="61">
        <v>664238</v>
      </c>
      <c r="S131" s="61">
        <v>537751</v>
      </c>
    </row>
    <row r="132" spans="1:19" s="10" customFormat="1" ht="15" x14ac:dyDescent="0.2">
      <c r="A132" s="68">
        <v>276</v>
      </c>
      <c r="B132" s="78" t="s">
        <v>151</v>
      </c>
      <c r="C132" s="80"/>
      <c r="D132" s="81"/>
      <c r="E132" s="81"/>
      <c r="F132" s="81"/>
      <c r="G132" s="80"/>
      <c r="H132" s="61">
        <v>800783</v>
      </c>
      <c r="I132" s="61"/>
      <c r="J132" s="61">
        <v>54711</v>
      </c>
      <c r="K132" s="61">
        <v>17500</v>
      </c>
      <c r="L132" s="61">
        <v>0</v>
      </c>
      <c r="M132" s="61">
        <v>-42104</v>
      </c>
      <c r="N132" s="61">
        <v>-122076</v>
      </c>
      <c r="O132" s="61">
        <v>0</v>
      </c>
      <c r="P132" s="61">
        <v>-57321</v>
      </c>
      <c r="Q132" s="61">
        <v>-149290</v>
      </c>
      <c r="R132" s="61">
        <v>784004</v>
      </c>
      <c r="S132" s="61">
        <v>634714</v>
      </c>
    </row>
    <row r="133" spans="1:19" s="10" customFormat="1" ht="15" x14ac:dyDescent="0.2">
      <c r="A133" s="68">
        <v>277</v>
      </c>
      <c r="B133" s="78" t="s">
        <v>152</v>
      </c>
      <c r="C133" s="80"/>
      <c r="D133" s="81"/>
      <c r="E133" s="81"/>
      <c r="F133" s="81"/>
      <c r="G133" s="80"/>
      <c r="H133" s="61">
        <v>323525</v>
      </c>
      <c r="I133" s="61"/>
      <c r="J133" s="61">
        <v>22276</v>
      </c>
      <c r="K133" s="61">
        <v>7125</v>
      </c>
      <c r="L133" s="61">
        <v>0</v>
      </c>
      <c r="M133" s="61">
        <v>-17140</v>
      </c>
      <c r="N133" s="61">
        <v>-49704</v>
      </c>
      <c r="O133" s="61">
        <v>0</v>
      </c>
      <c r="P133" s="61">
        <v>-23339</v>
      </c>
      <c r="Q133" s="61">
        <v>-60782</v>
      </c>
      <c r="R133" s="61">
        <v>319214</v>
      </c>
      <c r="S133" s="61">
        <v>258432</v>
      </c>
    </row>
    <row r="134" spans="1:19" s="10" customFormat="1" ht="15" x14ac:dyDescent="0.2">
      <c r="A134" s="68">
        <v>278</v>
      </c>
      <c r="B134" s="78" t="s">
        <v>153</v>
      </c>
      <c r="C134" s="80"/>
      <c r="D134" s="81"/>
      <c r="E134" s="81"/>
      <c r="F134" s="81"/>
      <c r="G134" s="80"/>
      <c r="H134" s="61">
        <v>535068</v>
      </c>
      <c r="I134" s="61"/>
      <c r="J134" s="61">
        <v>40529</v>
      </c>
      <c r="K134" s="61">
        <v>12964</v>
      </c>
      <c r="L134" s="61">
        <v>0</v>
      </c>
      <c r="M134" s="61">
        <v>-31184</v>
      </c>
      <c r="N134" s="61">
        <v>-90432</v>
      </c>
      <c r="O134" s="61">
        <v>0</v>
      </c>
      <c r="P134" s="61">
        <v>-42463</v>
      </c>
      <c r="Q134" s="61">
        <v>-110586</v>
      </c>
      <c r="R134" s="61">
        <v>580777</v>
      </c>
      <c r="S134" s="61">
        <v>470191</v>
      </c>
    </row>
    <row r="135" spans="1:19" s="10" customFormat="1" ht="15" x14ac:dyDescent="0.2">
      <c r="A135" s="68">
        <v>279</v>
      </c>
      <c r="B135" s="78" t="s">
        <v>154</v>
      </c>
      <c r="C135" s="80"/>
      <c r="D135" s="81"/>
      <c r="E135" s="81"/>
      <c r="F135" s="81"/>
      <c r="G135" s="80"/>
      <c r="H135" s="61">
        <v>555187</v>
      </c>
      <c r="I135" s="61"/>
      <c r="J135" s="61">
        <v>41384</v>
      </c>
      <c r="K135" s="61">
        <v>13238</v>
      </c>
      <c r="L135" s="61">
        <v>0</v>
      </c>
      <c r="M135" s="61">
        <v>-31844</v>
      </c>
      <c r="N135" s="61">
        <v>-92340</v>
      </c>
      <c r="O135" s="61">
        <v>0</v>
      </c>
      <c r="P135" s="61">
        <v>-43358</v>
      </c>
      <c r="Q135" s="61">
        <v>-112920</v>
      </c>
      <c r="R135" s="61">
        <v>593029</v>
      </c>
      <c r="S135" s="61">
        <v>480109</v>
      </c>
    </row>
    <row r="136" spans="1:19" s="10" customFormat="1" ht="15" x14ac:dyDescent="0.2">
      <c r="A136" s="68">
        <v>280</v>
      </c>
      <c r="B136" s="78" t="s">
        <v>155</v>
      </c>
      <c r="C136" s="80"/>
      <c r="D136" s="81"/>
      <c r="E136" s="81"/>
      <c r="F136" s="81"/>
      <c r="G136" s="80"/>
      <c r="H136" s="61">
        <v>7009672</v>
      </c>
      <c r="I136" s="61"/>
      <c r="J136" s="61">
        <v>489805</v>
      </c>
      <c r="K136" s="61">
        <v>156676</v>
      </c>
      <c r="L136" s="61">
        <v>0</v>
      </c>
      <c r="M136" s="61">
        <v>-376916</v>
      </c>
      <c r="N136" s="61">
        <v>-1092904</v>
      </c>
      <c r="O136" s="61">
        <v>0</v>
      </c>
      <c r="P136" s="61">
        <v>-513178</v>
      </c>
      <c r="Q136" s="61">
        <v>-1336517</v>
      </c>
      <c r="R136" s="61">
        <v>7018912</v>
      </c>
      <c r="S136" s="61">
        <v>5682395</v>
      </c>
    </row>
    <row r="137" spans="1:19" s="10" customFormat="1" ht="15" x14ac:dyDescent="0.2">
      <c r="A137" s="68">
        <v>282</v>
      </c>
      <c r="B137" s="78" t="s">
        <v>156</v>
      </c>
      <c r="C137" s="80"/>
      <c r="D137" s="81"/>
      <c r="E137" s="81"/>
      <c r="F137" s="81"/>
      <c r="G137" s="80"/>
      <c r="H137" s="61">
        <v>973699</v>
      </c>
      <c r="I137" s="61"/>
      <c r="J137" s="61">
        <v>69751</v>
      </c>
      <c r="K137" s="61">
        <v>22312</v>
      </c>
      <c r="L137" s="61">
        <v>0</v>
      </c>
      <c r="M137" s="61">
        <v>-53672</v>
      </c>
      <c r="N137" s="61">
        <v>-155637</v>
      </c>
      <c r="O137" s="61">
        <v>0</v>
      </c>
      <c r="P137" s="61">
        <v>-73080</v>
      </c>
      <c r="Q137" s="61">
        <v>-190326</v>
      </c>
      <c r="R137" s="61">
        <v>999540</v>
      </c>
      <c r="S137" s="61">
        <v>809214</v>
      </c>
    </row>
    <row r="138" spans="1:19" s="10" customFormat="1" ht="15" x14ac:dyDescent="0.2">
      <c r="A138" s="68">
        <v>283</v>
      </c>
      <c r="B138" s="78" t="s">
        <v>157</v>
      </c>
      <c r="C138" s="80"/>
      <c r="D138" s="81"/>
      <c r="E138" s="81"/>
      <c r="F138" s="81"/>
      <c r="G138" s="80"/>
      <c r="H138" s="61">
        <v>1813191</v>
      </c>
      <c r="I138" s="61"/>
      <c r="J138" s="61">
        <v>120845</v>
      </c>
      <c r="K138" s="61">
        <v>38655</v>
      </c>
      <c r="L138" s="61">
        <v>0</v>
      </c>
      <c r="M138" s="61">
        <v>-92993</v>
      </c>
      <c r="N138" s="61">
        <v>-269641</v>
      </c>
      <c r="O138" s="61">
        <v>0</v>
      </c>
      <c r="P138" s="61">
        <v>-126611</v>
      </c>
      <c r="Q138" s="61">
        <v>-329745</v>
      </c>
      <c r="R138" s="61">
        <v>1731707</v>
      </c>
      <c r="S138" s="61">
        <v>1401962</v>
      </c>
    </row>
    <row r="139" spans="1:19" s="10" customFormat="1" ht="15" x14ac:dyDescent="0.2">
      <c r="A139" s="68">
        <v>284</v>
      </c>
      <c r="B139" s="78" t="s">
        <v>158</v>
      </c>
      <c r="C139" s="80"/>
      <c r="D139" s="81"/>
      <c r="E139" s="81"/>
      <c r="F139" s="81"/>
      <c r="G139" s="80"/>
      <c r="H139" s="61">
        <v>232766</v>
      </c>
      <c r="I139" s="61"/>
      <c r="J139" s="61">
        <v>17882</v>
      </c>
      <c r="K139" s="61">
        <v>5720</v>
      </c>
      <c r="L139" s="61">
        <v>0</v>
      </c>
      <c r="M139" s="61">
        <v>-13760</v>
      </c>
      <c r="N139" s="61">
        <v>-39900</v>
      </c>
      <c r="O139" s="61">
        <v>0</v>
      </c>
      <c r="P139" s="61">
        <v>-18735</v>
      </c>
      <c r="Q139" s="61">
        <v>-48793</v>
      </c>
      <c r="R139" s="61">
        <v>256247</v>
      </c>
      <c r="S139" s="61">
        <v>207454</v>
      </c>
    </row>
    <row r="140" spans="1:19" s="10" customFormat="1" ht="15" x14ac:dyDescent="0.2">
      <c r="A140" s="68">
        <v>285</v>
      </c>
      <c r="B140" s="78" t="s">
        <v>159</v>
      </c>
      <c r="C140" s="80"/>
      <c r="D140" s="81"/>
      <c r="E140" s="81"/>
      <c r="F140" s="81"/>
      <c r="G140" s="80"/>
      <c r="H140" s="61">
        <v>964904</v>
      </c>
      <c r="I140" s="61"/>
      <c r="J140" s="61">
        <v>68825</v>
      </c>
      <c r="K140" s="61">
        <v>22015</v>
      </c>
      <c r="L140" s="61">
        <v>0</v>
      </c>
      <c r="M140" s="61">
        <v>-52961</v>
      </c>
      <c r="N140" s="61">
        <v>-153569</v>
      </c>
      <c r="O140" s="61">
        <v>0</v>
      </c>
      <c r="P140" s="61">
        <v>-72109</v>
      </c>
      <c r="Q140" s="61">
        <v>-187799</v>
      </c>
      <c r="R140" s="61">
        <v>986260</v>
      </c>
      <c r="S140" s="61">
        <v>798461</v>
      </c>
    </row>
    <row r="141" spans="1:19" s="10" customFormat="1" ht="15" x14ac:dyDescent="0.2">
      <c r="A141" s="68">
        <v>286</v>
      </c>
      <c r="B141" s="78" t="s">
        <v>160</v>
      </c>
      <c r="C141" s="80"/>
      <c r="D141" s="81"/>
      <c r="E141" s="81"/>
      <c r="F141" s="81"/>
      <c r="G141" s="80"/>
      <c r="H141" s="61">
        <v>1188152</v>
      </c>
      <c r="I141" s="61"/>
      <c r="J141" s="61">
        <v>84173</v>
      </c>
      <c r="K141" s="61">
        <v>26925</v>
      </c>
      <c r="L141" s="61">
        <v>0</v>
      </c>
      <c r="M141" s="61">
        <v>-64772</v>
      </c>
      <c r="N141" s="61">
        <v>-187816</v>
      </c>
      <c r="O141" s="61">
        <v>0</v>
      </c>
      <c r="P141" s="61">
        <v>-88190</v>
      </c>
      <c r="Q141" s="61">
        <v>-229680</v>
      </c>
      <c r="R141" s="61">
        <v>1206204</v>
      </c>
      <c r="S141" s="61">
        <v>976524</v>
      </c>
    </row>
    <row r="142" spans="1:19" s="10" customFormat="1" ht="15" x14ac:dyDescent="0.2">
      <c r="A142" s="68">
        <v>287</v>
      </c>
      <c r="B142" s="78" t="s">
        <v>161</v>
      </c>
      <c r="C142" s="80"/>
      <c r="D142" s="81"/>
      <c r="E142" s="81"/>
      <c r="F142" s="81"/>
      <c r="G142" s="80"/>
      <c r="H142" s="61">
        <v>305432</v>
      </c>
      <c r="I142" s="61"/>
      <c r="J142" s="61">
        <v>22605</v>
      </c>
      <c r="K142" s="61">
        <v>7231</v>
      </c>
      <c r="L142" s="61">
        <v>0</v>
      </c>
      <c r="M142" s="61">
        <v>-17395</v>
      </c>
      <c r="N142" s="61">
        <v>-50438</v>
      </c>
      <c r="O142" s="61">
        <v>0</v>
      </c>
      <c r="P142" s="61">
        <v>-23683</v>
      </c>
      <c r="Q142" s="61">
        <v>-61680</v>
      </c>
      <c r="R142" s="61">
        <v>323927</v>
      </c>
      <c r="S142" s="61">
        <v>262247</v>
      </c>
    </row>
    <row r="143" spans="1:19" s="10" customFormat="1" ht="15" x14ac:dyDescent="0.2">
      <c r="A143" s="68">
        <v>288</v>
      </c>
      <c r="B143" s="78" t="s">
        <v>162</v>
      </c>
      <c r="C143" s="80"/>
      <c r="D143" s="81"/>
      <c r="E143" s="81"/>
      <c r="F143" s="81"/>
      <c r="G143" s="80"/>
      <c r="H143" s="61">
        <v>474240</v>
      </c>
      <c r="I143" s="61"/>
      <c r="J143" s="61">
        <v>34214</v>
      </c>
      <c r="K143" s="61">
        <v>10944</v>
      </c>
      <c r="L143" s="61">
        <v>0</v>
      </c>
      <c r="M143" s="61">
        <v>-26329</v>
      </c>
      <c r="N143" s="61">
        <v>-76343</v>
      </c>
      <c r="O143" s="61">
        <v>0</v>
      </c>
      <c r="P143" s="61">
        <v>-35847</v>
      </c>
      <c r="Q143" s="61">
        <v>-93361</v>
      </c>
      <c r="R143" s="61">
        <v>490294</v>
      </c>
      <c r="S143" s="61">
        <v>396933</v>
      </c>
    </row>
    <row r="144" spans="1:19" s="10" customFormat="1" ht="15" x14ac:dyDescent="0.2">
      <c r="A144" s="68">
        <v>290</v>
      </c>
      <c r="B144" s="78" t="s">
        <v>163</v>
      </c>
      <c r="C144" s="80"/>
      <c r="D144" s="81"/>
      <c r="E144" s="81"/>
      <c r="F144" s="81"/>
      <c r="G144" s="80"/>
      <c r="H144" s="61">
        <v>1371095</v>
      </c>
      <c r="I144" s="61"/>
      <c r="J144" s="61">
        <v>98063</v>
      </c>
      <c r="K144" s="61">
        <v>31368</v>
      </c>
      <c r="L144" s="61">
        <v>0</v>
      </c>
      <c r="M144" s="61">
        <v>-75461</v>
      </c>
      <c r="N144" s="61">
        <v>-218809</v>
      </c>
      <c r="O144" s="61">
        <v>0</v>
      </c>
      <c r="P144" s="61">
        <v>-102743</v>
      </c>
      <c r="Q144" s="61">
        <v>-267582</v>
      </c>
      <c r="R144" s="61">
        <v>1405251</v>
      </c>
      <c r="S144" s="61">
        <v>1137669</v>
      </c>
    </row>
    <row r="145" spans="1:19" s="10" customFormat="1" ht="15" x14ac:dyDescent="0.2">
      <c r="A145" s="68">
        <v>291</v>
      </c>
      <c r="B145" s="78" t="s">
        <v>164</v>
      </c>
      <c r="C145" s="80"/>
      <c r="D145" s="81"/>
      <c r="E145" s="81"/>
      <c r="F145" s="81"/>
      <c r="G145" s="80"/>
      <c r="H145" s="61">
        <v>921939</v>
      </c>
      <c r="I145" s="61"/>
      <c r="J145" s="61">
        <v>67312</v>
      </c>
      <c r="K145" s="61">
        <v>21531</v>
      </c>
      <c r="L145" s="61">
        <v>0</v>
      </c>
      <c r="M145" s="61">
        <v>-51800</v>
      </c>
      <c r="N145" s="61">
        <v>-150193</v>
      </c>
      <c r="O145" s="61">
        <v>0</v>
      </c>
      <c r="P145" s="61">
        <v>-70524</v>
      </c>
      <c r="Q145" s="61">
        <v>-183674</v>
      </c>
      <c r="R145" s="61">
        <v>964575</v>
      </c>
      <c r="S145" s="61">
        <v>780901</v>
      </c>
    </row>
    <row r="146" spans="1:19" s="10" customFormat="1" ht="15" x14ac:dyDescent="0.2">
      <c r="A146" s="68">
        <v>292</v>
      </c>
      <c r="B146" s="78" t="s">
        <v>165</v>
      </c>
      <c r="C146" s="80"/>
      <c r="D146" s="81"/>
      <c r="E146" s="81"/>
      <c r="F146" s="81"/>
      <c r="G146" s="80"/>
      <c r="H146" s="61">
        <v>724017</v>
      </c>
      <c r="I146" s="61"/>
      <c r="J146" s="61">
        <v>56408</v>
      </c>
      <c r="K146" s="61">
        <v>18043</v>
      </c>
      <c r="L146" s="61">
        <v>0</v>
      </c>
      <c r="M146" s="61">
        <v>-43405</v>
      </c>
      <c r="N146" s="61">
        <v>-125863</v>
      </c>
      <c r="O146" s="61">
        <v>0</v>
      </c>
      <c r="P146" s="61">
        <v>-59099</v>
      </c>
      <c r="Q146" s="61">
        <v>-153916</v>
      </c>
      <c r="R146" s="61">
        <v>808323</v>
      </c>
      <c r="S146" s="61">
        <v>654407</v>
      </c>
    </row>
    <row r="147" spans="1:19" s="10" customFormat="1" ht="15" x14ac:dyDescent="0.2">
      <c r="A147" s="68">
        <v>293</v>
      </c>
      <c r="B147" s="78" t="s">
        <v>166</v>
      </c>
      <c r="C147" s="80"/>
      <c r="D147" s="81"/>
      <c r="E147" s="81"/>
      <c r="F147" s="81"/>
      <c r="G147" s="80"/>
      <c r="H147" s="61">
        <v>1235190</v>
      </c>
      <c r="I147" s="61"/>
      <c r="J147" s="61">
        <v>79248</v>
      </c>
      <c r="K147" s="61">
        <v>25349</v>
      </c>
      <c r="L147" s="61">
        <v>0</v>
      </c>
      <c r="M147" s="61">
        <v>-60984</v>
      </c>
      <c r="N147" s="61">
        <v>-176827</v>
      </c>
      <c r="O147" s="61">
        <v>0</v>
      </c>
      <c r="P147" s="61">
        <v>-83030</v>
      </c>
      <c r="Q147" s="61">
        <v>-216244</v>
      </c>
      <c r="R147" s="61">
        <v>1135626</v>
      </c>
      <c r="S147" s="61">
        <v>919382</v>
      </c>
    </row>
    <row r="148" spans="1:19" s="10" customFormat="1" ht="15" x14ac:dyDescent="0.2">
      <c r="A148" s="68">
        <v>294</v>
      </c>
      <c r="B148" s="78" t="s">
        <v>167</v>
      </c>
      <c r="C148" s="80"/>
      <c r="D148" s="81"/>
      <c r="E148" s="81"/>
      <c r="F148" s="81"/>
      <c r="G148" s="80"/>
      <c r="H148" s="61">
        <v>751610</v>
      </c>
      <c r="I148" s="61"/>
      <c r="J148" s="61">
        <v>56359</v>
      </c>
      <c r="K148" s="61">
        <v>18028</v>
      </c>
      <c r="L148" s="61">
        <v>0</v>
      </c>
      <c r="M148" s="61">
        <v>-43373</v>
      </c>
      <c r="N148" s="61">
        <v>-125755</v>
      </c>
      <c r="O148" s="61">
        <v>0</v>
      </c>
      <c r="P148" s="61">
        <v>-59049</v>
      </c>
      <c r="Q148" s="61">
        <v>-153790</v>
      </c>
      <c r="R148" s="61">
        <v>807632</v>
      </c>
      <c r="S148" s="61">
        <v>653842</v>
      </c>
    </row>
    <row r="149" spans="1:19" s="10" customFormat="1" ht="15" x14ac:dyDescent="0.2">
      <c r="A149" s="68">
        <v>295</v>
      </c>
      <c r="B149" s="78" t="s">
        <v>168</v>
      </c>
      <c r="C149" s="80"/>
      <c r="D149" s="81"/>
      <c r="E149" s="81"/>
      <c r="F149" s="81"/>
      <c r="G149" s="80"/>
      <c r="H149" s="61">
        <v>3584638</v>
      </c>
      <c r="I149" s="61"/>
      <c r="J149" s="61">
        <v>245292</v>
      </c>
      <c r="K149" s="61">
        <v>78463</v>
      </c>
      <c r="L149" s="61">
        <v>0</v>
      </c>
      <c r="M149" s="61">
        <v>-188756</v>
      </c>
      <c r="N149" s="61">
        <v>-547322</v>
      </c>
      <c r="O149" s="61">
        <v>0</v>
      </c>
      <c r="P149" s="61">
        <v>-256997</v>
      </c>
      <c r="Q149" s="61">
        <v>-669320</v>
      </c>
      <c r="R149" s="61">
        <v>3515044</v>
      </c>
      <c r="S149" s="61">
        <v>2845724</v>
      </c>
    </row>
    <row r="150" spans="1:19" s="10" customFormat="1" ht="15" x14ac:dyDescent="0.2">
      <c r="A150" s="68">
        <v>296</v>
      </c>
      <c r="B150" s="78" t="s">
        <v>169</v>
      </c>
      <c r="C150" s="80"/>
      <c r="D150" s="81"/>
      <c r="E150" s="81"/>
      <c r="F150" s="81"/>
      <c r="G150" s="80"/>
      <c r="H150" s="61">
        <v>570365</v>
      </c>
      <c r="I150" s="61"/>
      <c r="J150" s="61">
        <v>40408</v>
      </c>
      <c r="K150" s="61">
        <v>12925</v>
      </c>
      <c r="L150" s="61">
        <v>0</v>
      </c>
      <c r="M150" s="61">
        <v>-31094</v>
      </c>
      <c r="N150" s="61">
        <v>-90163</v>
      </c>
      <c r="O150" s="61">
        <v>0</v>
      </c>
      <c r="P150" s="61">
        <v>-42336</v>
      </c>
      <c r="Q150" s="61">
        <v>-110260</v>
      </c>
      <c r="R150" s="61">
        <v>579048</v>
      </c>
      <c r="S150" s="61">
        <v>468788</v>
      </c>
    </row>
    <row r="151" spans="1:19" s="10" customFormat="1" ht="15" x14ac:dyDescent="0.2">
      <c r="A151" s="68">
        <v>297</v>
      </c>
      <c r="B151" s="78" t="s">
        <v>170</v>
      </c>
      <c r="C151" s="80"/>
      <c r="D151" s="81"/>
      <c r="E151" s="81"/>
      <c r="F151" s="81"/>
      <c r="G151" s="80"/>
      <c r="H151" s="61">
        <v>1112810</v>
      </c>
      <c r="I151" s="61"/>
      <c r="J151" s="61">
        <v>79736</v>
      </c>
      <c r="K151" s="61">
        <v>25505</v>
      </c>
      <c r="L151" s="61">
        <v>0</v>
      </c>
      <c r="M151" s="61">
        <v>-61356</v>
      </c>
      <c r="N151" s="61">
        <v>-177915</v>
      </c>
      <c r="O151" s="61">
        <v>0</v>
      </c>
      <c r="P151" s="61">
        <v>-83541</v>
      </c>
      <c r="Q151" s="61">
        <v>-217571</v>
      </c>
      <c r="R151" s="61">
        <v>1142619</v>
      </c>
      <c r="S151" s="61">
        <v>925048</v>
      </c>
    </row>
    <row r="152" spans="1:19" s="10" customFormat="1" ht="15" x14ac:dyDescent="0.2">
      <c r="A152" s="68">
        <v>298</v>
      </c>
      <c r="B152" s="78" t="s">
        <v>171</v>
      </c>
      <c r="C152" s="80"/>
      <c r="D152" s="81"/>
      <c r="E152" s="81"/>
      <c r="F152" s="81"/>
      <c r="G152" s="80"/>
      <c r="H152" s="61">
        <v>1166246</v>
      </c>
      <c r="I152" s="61"/>
      <c r="J152" s="61">
        <v>80095</v>
      </c>
      <c r="K152" s="61">
        <v>25620</v>
      </c>
      <c r="L152" s="61">
        <v>0</v>
      </c>
      <c r="M152" s="61">
        <v>-61634</v>
      </c>
      <c r="N152" s="61">
        <v>-178716</v>
      </c>
      <c r="O152" s="61">
        <v>0</v>
      </c>
      <c r="P152" s="61">
        <v>-83917</v>
      </c>
      <c r="Q152" s="61">
        <v>-218552</v>
      </c>
      <c r="R152" s="61">
        <v>1147763</v>
      </c>
      <c r="S152" s="61">
        <v>929211</v>
      </c>
    </row>
    <row r="153" spans="1:19" s="10" customFormat="1" ht="15" x14ac:dyDescent="0.2">
      <c r="A153" s="68">
        <v>299</v>
      </c>
      <c r="B153" s="78" t="s">
        <v>172</v>
      </c>
      <c r="C153" s="80"/>
      <c r="D153" s="81"/>
      <c r="E153" s="81"/>
      <c r="F153" s="81"/>
      <c r="G153" s="80"/>
      <c r="H153" s="61">
        <v>688767</v>
      </c>
      <c r="I153" s="61"/>
      <c r="J153" s="61">
        <v>49531</v>
      </c>
      <c r="K153" s="61">
        <v>15844</v>
      </c>
      <c r="L153" s="61">
        <v>0</v>
      </c>
      <c r="M153" s="61">
        <v>-38113</v>
      </c>
      <c r="N153" s="61">
        <v>-110519</v>
      </c>
      <c r="O153" s="61">
        <v>0</v>
      </c>
      <c r="P153" s="61">
        <v>-51895</v>
      </c>
      <c r="Q153" s="61">
        <v>-135152</v>
      </c>
      <c r="R153" s="61">
        <v>709779</v>
      </c>
      <c r="S153" s="61">
        <v>574627</v>
      </c>
    </row>
    <row r="154" spans="1:19" s="10" customFormat="1" ht="15" x14ac:dyDescent="0.2">
      <c r="A154" s="68">
        <v>301</v>
      </c>
      <c r="B154" s="78" t="s">
        <v>173</v>
      </c>
      <c r="C154" s="80"/>
      <c r="D154" s="81"/>
      <c r="E154" s="81"/>
      <c r="F154" s="81"/>
      <c r="G154" s="80"/>
      <c r="H154" s="61">
        <v>2242977</v>
      </c>
      <c r="I154" s="61"/>
      <c r="J154" s="61">
        <v>155832</v>
      </c>
      <c r="K154" s="61">
        <v>49847</v>
      </c>
      <c r="L154" s="61">
        <v>0</v>
      </c>
      <c r="M154" s="61">
        <v>-119920</v>
      </c>
      <c r="N154" s="61">
        <v>-347709</v>
      </c>
      <c r="O154" s="61">
        <v>0</v>
      </c>
      <c r="P154" s="61">
        <v>-163268</v>
      </c>
      <c r="Q154" s="61">
        <v>-425218</v>
      </c>
      <c r="R154" s="61">
        <v>2233079</v>
      </c>
      <c r="S154" s="61">
        <v>1807861</v>
      </c>
    </row>
    <row r="155" spans="1:19" s="10" customFormat="1" ht="15" x14ac:dyDescent="0.2">
      <c r="A155" s="68">
        <v>305</v>
      </c>
      <c r="B155" s="78" t="s">
        <v>174</v>
      </c>
      <c r="C155" s="80"/>
      <c r="D155" s="81"/>
      <c r="E155" s="81"/>
      <c r="F155" s="81"/>
      <c r="G155" s="80"/>
      <c r="H155" s="61">
        <v>0</v>
      </c>
      <c r="I155" s="61"/>
      <c r="J155" s="61">
        <v>0</v>
      </c>
      <c r="K155" s="61">
        <v>0</v>
      </c>
      <c r="L155" s="61">
        <v>0</v>
      </c>
      <c r="M155" s="61">
        <v>0</v>
      </c>
      <c r="N155" s="61">
        <v>0</v>
      </c>
      <c r="O155" s="61">
        <v>0</v>
      </c>
      <c r="P155" s="61">
        <v>0</v>
      </c>
      <c r="Q155" s="61">
        <v>0</v>
      </c>
      <c r="R155" s="61">
        <v>0</v>
      </c>
      <c r="S155" s="61">
        <v>0</v>
      </c>
    </row>
    <row r="156" spans="1:19" s="10" customFormat="1" ht="15" x14ac:dyDescent="0.2">
      <c r="A156" s="68">
        <v>310</v>
      </c>
      <c r="B156" s="78" t="s">
        <v>175</v>
      </c>
      <c r="C156" s="80"/>
      <c r="D156" s="81"/>
      <c r="E156" s="81"/>
      <c r="F156" s="81"/>
      <c r="G156" s="80"/>
      <c r="H156" s="61">
        <v>666017</v>
      </c>
      <c r="I156" s="61"/>
      <c r="J156" s="61">
        <v>50993</v>
      </c>
      <c r="K156" s="61">
        <v>16311</v>
      </c>
      <c r="L156" s="61">
        <v>0</v>
      </c>
      <c r="M156" s="61">
        <v>-39242</v>
      </c>
      <c r="N156" s="61">
        <v>-113781</v>
      </c>
      <c r="O156" s="61">
        <v>0</v>
      </c>
      <c r="P156" s="61">
        <v>-53426</v>
      </c>
      <c r="Q156" s="61">
        <v>-139145</v>
      </c>
      <c r="R156" s="61">
        <v>730728</v>
      </c>
      <c r="S156" s="61">
        <v>591583</v>
      </c>
    </row>
    <row r="157" spans="1:19" s="10" customFormat="1" ht="15" x14ac:dyDescent="0.2">
      <c r="A157" s="68">
        <v>311</v>
      </c>
      <c r="B157" s="78" t="s">
        <v>176</v>
      </c>
      <c r="C157" s="80"/>
      <c r="D157" s="81"/>
      <c r="E157" s="81"/>
      <c r="F157" s="81"/>
      <c r="G157" s="80"/>
      <c r="H157" s="61">
        <v>0</v>
      </c>
      <c r="I157" s="61"/>
      <c r="J157" s="61">
        <v>0</v>
      </c>
      <c r="K157" s="61">
        <v>0</v>
      </c>
      <c r="L157" s="61">
        <v>0</v>
      </c>
      <c r="M157" s="61">
        <v>0</v>
      </c>
      <c r="N157" s="61">
        <v>0</v>
      </c>
      <c r="O157" s="61">
        <v>0</v>
      </c>
      <c r="P157" s="61">
        <v>0</v>
      </c>
      <c r="Q157" s="61">
        <v>0</v>
      </c>
      <c r="R157" s="61">
        <v>0</v>
      </c>
      <c r="S157" s="61">
        <v>0</v>
      </c>
    </row>
    <row r="158" spans="1:19" s="10" customFormat="1" ht="15" x14ac:dyDescent="0.2">
      <c r="A158" s="68">
        <v>319</v>
      </c>
      <c r="B158" s="78" t="s">
        <v>177</v>
      </c>
      <c r="C158" s="80"/>
      <c r="D158" s="81"/>
      <c r="E158" s="81"/>
      <c r="F158" s="81"/>
      <c r="G158" s="80"/>
      <c r="H158" s="61">
        <v>0</v>
      </c>
      <c r="I158" s="61"/>
      <c r="J158" s="61">
        <v>0</v>
      </c>
      <c r="K158" s="61">
        <v>0</v>
      </c>
      <c r="L158" s="61">
        <v>0</v>
      </c>
      <c r="M158" s="61">
        <v>0</v>
      </c>
      <c r="N158" s="61">
        <v>0</v>
      </c>
      <c r="O158" s="61">
        <v>0</v>
      </c>
      <c r="P158" s="61">
        <v>0</v>
      </c>
      <c r="Q158" s="61">
        <v>0</v>
      </c>
      <c r="R158" s="61">
        <v>0</v>
      </c>
      <c r="S158" s="61">
        <v>0</v>
      </c>
    </row>
    <row r="159" spans="1:19" s="10" customFormat="1" ht="15" x14ac:dyDescent="0.2">
      <c r="A159" s="68">
        <v>320</v>
      </c>
      <c r="B159" s="78" t="s">
        <v>178</v>
      </c>
      <c r="C159" s="80"/>
      <c r="D159" s="81"/>
      <c r="E159" s="81"/>
      <c r="F159" s="81"/>
      <c r="G159" s="80"/>
      <c r="H159" s="61">
        <v>377614</v>
      </c>
      <c r="I159" s="61"/>
      <c r="J159" s="61">
        <v>27104</v>
      </c>
      <c r="K159" s="61">
        <v>8670</v>
      </c>
      <c r="L159" s="61">
        <v>0</v>
      </c>
      <c r="M159" s="61">
        <v>-20858</v>
      </c>
      <c r="N159" s="61">
        <v>-60477</v>
      </c>
      <c r="O159" s="61">
        <v>0</v>
      </c>
      <c r="P159" s="61">
        <v>-28397</v>
      </c>
      <c r="Q159" s="61">
        <v>-73958</v>
      </c>
      <c r="R159" s="61">
        <v>388401</v>
      </c>
      <c r="S159" s="61">
        <v>314443</v>
      </c>
    </row>
    <row r="160" spans="1:19" s="10" customFormat="1" ht="15" x14ac:dyDescent="0.2">
      <c r="A160" s="68">
        <v>325</v>
      </c>
      <c r="B160" s="78" t="s">
        <v>179</v>
      </c>
      <c r="C160" s="80"/>
      <c r="D160" s="81"/>
      <c r="E160" s="81"/>
      <c r="F160" s="81"/>
      <c r="G160" s="80"/>
      <c r="H160" s="61">
        <v>0</v>
      </c>
      <c r="I160" s="61"/>
      <c r="J160" s="61">
        <v>0</v>
      </c>
      <c r="K160" s="61">
        <v>0</v>
      </c>
      <c r="L160" s="61">
        <v>0</v>
      </c>
      <c r="M160" s="61">
        <v>0</v>
      </c>
      <c r="N160" s="61">
        <v>0</v>
      </c>
      <c r="O160" s="61">
        <v>0</v>
      </c>
      <c r="P160" s="61">
        <v>0</v>
      </c>
      <c r="Q160" s="61">
        <v>0</v>
      </c>
      <c r="R160" s="61">
        <v>0</v>
      </c>
      <c r="S160" s="61">
        <v>0</v>
      </c>
    </row>
    <row r="161" spans="1:19" s="10" customFormat="1" ht="15" x14ac:dyDescent="0.2">
      <c r="A161" s="68">
        <v>326</v>
      </c>
      <c r="B161" s="78" t="s">
        <v>180</v>
      </c>
      <c r="C161" s="80"/>
      <c r="D161" s="81"/>
      <c r="E161" s="81"/>
      <c r="F161" s="81"/>
      <c r="G161" s="80"/>
      <c r="H161" s="61">
        <v>0</v>
      </c>
      <c r="I161" s="61"/>
      <c r="J161" s="61">
        <v>0</v>
      </c>
      <c r="K161" s="61">
        <v>0</v>
      </c>
      <c r="L161" s="61">
        <v>0</v>
      </c>
      <c r="M161" s="61">
        <v>0</v>
      </c>
      <c r="N161" s="61">
        <v>0</v>
      </c>
      <c r="O161" s="61">
        <v>0</v>
      </c>
      <c r="P161" s="61">
        <v>0</v>
      </c>
      <c r="Q161" s="61">
        <v>0</v>
      </c>
      <c r="R161" s="61">
        <v>0</v>
      </c>
      <c r="S161" s="61">
        <v>0</v>
      </c>
    </row>
    <row r="162" spans="1:19" s="10" customFormat="1" ht="15" x14ac:dyDescent="0.2">
      <c r="A162" s="68">
        <v>330</v>
      </c>
      <c r="B162" s="78" t="s">
        <v>181</v>
      </c>
      <c r="C162" s="80"/>
      <c r="D162" s="81"/>
      <c r="E162" s="81"/>
      <c r="F162" s="81"/>
      <c r="G162" s="80"/>
      <c r="H162" s="61">
        <v>5627</v>
      </c>
      <c r="I162" s="61"/>
      <c r="J162" s="61">
        <v>399</v>
      </c>
      <c r="K162" s="61">
        <v>128</v>
      </c>
      <c r="L162" s="61">
        <v>0</v>
      </c>
      <c r="M162" s="61">
        <v>-307</v>
      </c>
      <c r="N162" s="61">
        <v>-890</v>
      </c>
      <c r="O162" s="61">
        <v>0</v>
      </c>
      <c r="P162" s="61">
        <v>-418</v>
      </c>
      <c r="Q162" s="61">
        <v>-1088</v>
      </c>
      <c r="R162" s="61">
        <v>5717</v>
      </c>
      <c r="S162" s="61">
        <v>4629</v>
      </c>
    </row>
    <row r="163" spans="1:19" s="10" customFormat="1" ht="15" x14ac:dyDescent="0.2">
      <c r="A163" s="68">
        <v>350</v>
      </c>
      <c r="B163" s="78" t="s">
        <v>182</v>
      </c>
      <c r="C163" s="80"/>
      <c r="D163" s="81"/>
      <c r="E163" s="81"/>
      <c r="F163" s="81"/>
      <c r="G163" s="80"/>
      <c r="H163" s="61">
        <v>158496</v>
      </c>
      <c r="I163" s="61"/>
      <c r="J163" s="61">
        <v>13603</v>
      </c>
      <c r="K163" s="61">
        <v>4351</v>
      </c>
      <c r="L163" s="61">
        <v>0</v>
      </c>
      <c r="M163" s="61">
        <v>-10469</v>
      </c>
      <c r="N163" s="61">
        <v>-30353</v>
      </c>
      <c r="O163" s="61">
        <v>0</v>
      </c>
      <c r="P163" s="61">
        <v>-14252</v>
      </c>
      <c r="Q163" s="61">
        <v>-37120</v>
      </c>
      <c r="R163" s="61">
        <v>194936</v>
      </c>
      <c r="S163" s="61">
        <v>157816</v>
      </c>
    </row>
    <row r="164" spans="1:19" s="10" customFormat="1" ht="15" x14ac:dyDescent="0.2">
      <c r="A164" s="68">
        <v>360</v>
      </c>
      <c r="B164" s="78" t="s">
        <v>183</v>
      </c>
      <c r="C164" s="80"/>
      <c r="D164" s="81"/>
      <c r="E164" s="81"/>
      <c r="F164" s="81"/>
      <c r="G164" s="80"/>
      <c r="H164" s="61">
        <v>102956</v>
      </c>
      <c r="I164" s="61"/>
      <c r="J164" s="61">
        <v>7474</v>
      </c>
      <c r="K164" s="61">
        <v>2391</v>
      </c>
      <c r="L164" s="61">
        <v>0</v>
      </c>
      <c r="M164" s="61">
        <v>-5754</v>
      </c>
      <c r="N164" s="61">
        <v>-16677</v>
      </c>
      <c r="O164" s="61">
        <v>0</v>
      </c>
      <c r="P164" s="61">
        <v>-7831</v>
      </c>
      <c r="Q164" s="61">
        <v>-20397</v>
      </c>
      <c r="R164" s="61">
        <v>107105</v>
      </c>
      <c r="S164" s="61">
        <v>86708</v>
      </c>
    </row>
    <row r="165" spans="1:19" s="10" customFormat="1" ht="15" x14ac:dyDescent="0.2">
      <c r="A165" s="68">
        <v>400</v>
      </c>
      <c r="B165" s="78" t="s">
        <v>184</v>
      </c>
      <c r="C165" s="80"/>
      <c r="D165" s="81"/>
      <c r="E165" s="81"/>
      <c r="F165" s="81"/>
      <c r="G165" s="80"/>
      <c r="H165" s="61">
        <v>0</v>
      </c>
      <c r="I165" s="61"/>
      <c r="J165" s="61">
        <v>244</v>
      </c>
      <c r="K165" s="61">
        <v>78</v>
      </c>
      <c r="L165" s="61">
        <v>0</v>
      </c>
      <c r="M165" s="61">
        <v>-188</v>
      </c>
      <c r="N165" s="61">
        <v>-544</v>
      </c>
      <c r="O165" s="61">
        <v>0</v>
      </c>
      <c r="P165" s="61">
        <v>-255</v>
      </c>
      <c r="Q165" s="61">
        <v>-665</v>
      </c>
      <c r="R165" s="61">
        <v>3492</v>
      </c>
      <c r="S165" s="61">
        <v>2827</v>
      </c>
    </row>
    <row r="166" spans="1:19" s="10" customFormat="1" ht="15" x14ac:dyDescent="0.2">
      <c r="A166" s="68">
        <v>402</v>
      </c>
      <c r="B166" s="78" t="s">
        <v>185</v>
      </c>
      <c r="C166" s="80"/>
      <c r="D166" s="81"/>
      <c r="E166" s="81"/>
      <c r="F166" s="81"/>
      <c r="G166" s="80"/>
      <c r="H166" s="61">
        <v>802994</v>
      </c>
      <c r="I166" s="61"/>
      <c r="J166" s="61">
        <v>54261</v>
      </c>
      <c r="K166" s="61">
        <v>17357</v>
      </c>
      <c r="L166" s="61">
        <v>0</v>
      </c>
      <c r="M166" s="61">
        <v>-41756</v>
      </c>
      <c r="N166" s="61">
        <v>-121073</v>
      </c>
      <c r="O166" s="61">
        <v>0</v>
      </c>
      <c r="P166" s="61">
        <v>-56850</v>
      </c>
      <c r="Q166" s="61">
        <v>-148061</v>
      </c>
      <c r="R166" s="61">
        <v>777564</v>
      </c>
      <c r="S166" s="61">
        <v>629503</v>
      </c>
    </row>
    <row r="167" spans="1:19" s="10" customFormat="1" ht="15" x14ac:dyDescent="0.2">
      <c r="A167" s="68">
        <v>403</v>
      </c>
      <c r="B167" s="78" t="s">
        <v>186</v>
      </c>
      <c r="C167" s="80"/>
      <c r="D167" s="81"/>
      <c r="E167" s="81"/>
      <c r="F167" s="81"/>
      <c r="G167" s="80"/>
      <c r="H167" s="61">
        <v>2290318</v>
      </c>
      <c r="I167" s="61"/>
      <c r="J167" s="61">
        <v>161961</v>
      </c>
      <c r="K167" s="61">
        <v>51807</v>
      </c>
      <c r="L167" s="61">
        <v>0</v>
      </c>
      <c r="M167" s="61">
        <v>-124633</v>
      </c>
      <c r="N167" s="61">
        <v>-361384</v>
      </c>
      <c r="O167" s="61">
        <v>0</v>
      </c>
      <c r="P167" s="61">
        <v>-169690</v>
      </c>
      <c r="Q167" s="61">
        <v>-441939</v>
      </c>
      <c r="R167" s="61">
        <v>2320905</v>
      </c>
      <c r="S167" s="61">
        <v>1878966</v>
      </c>
    </row>
    <row r="168" spans="1:19" s="10" customFormat="1" ht="15" x14ac:dyDescent="0.2">
      <c r="A168" s="68">
        <v>405</v>
      </c>
      <c r="B168" s="78" t="s">
        <v>187</v>
      </c>
      <c r="C168" s="80"/>
      <c r="D168" s="81"/>
      <c r="E168" s="81"/>
      <c r="F168" s="81"/>
      <c r="G168" s="80"/>
      <c r="H168" s="61">
        <v>22134</v>
      </c>
      <c r="I168" s="61"/>
      <c r="J168" s="61">
        <v>1569</v>
      </c>
      <c r="K168" s="61">
        <v>502</v>
      </c>
      <c r="L168" s="61">
        <v>0</v>
      </c>
      <c r="M168" s="61">
        <v>-1206</v>
      </c>
      <c r="N168" s="61">
        <v>-3501</v>
      </c>
      <c r="O168" s="61">
        <v>0</v>
      </c>
      <c r="P168" s="61">
        <v>-1644</v>
      </c>
      <c r="Q168" s="61">
        <v>-4280</v>
      </c>
      <c r="R168" s="61">
        <v>22481</v>
      </c>
      <c r="S168" s="61">
        <v>18201</v>
      </c>
    </row>
    <row r="169" spans="1:19" s="10" customFormat="1" ht="15" x14ac:dyDescent="0.2">
      <c r="A169" s="68">
        <v>407</v>
      </c>
      <c r="B169" s="78" t="s">
        <v>188</v>
      </c>
      <c r="C169" s="80"/>
      <c r="D169" s="81"/>
      <c r="E169" s="81"/>
      <c r="F169" s="81"/>
      <c r="G169" s="80"/>
      <c r="H169" s="61">
        <v>-1</v>
      </c>
      <c r="I169" s="61"/>
      <c r="J169" s="61">
        <v>0</v>
      </c>
      <c r="K169" s="61">
        <v>0</v>
      </c>
      <c r="L169" s="61">
        <v>0</v>
      </c>
      <c r="M169" s="61">
        <v>-2</v>
      </c>
      <c r="N169" s="61">
        <v>0</v>
      </c>
      <c r="O169" s="61">
        <v>0</v>
      </c>
      <c r="P169" s="61">
        <v>0</v>
      </c>
      <c r="Q169" s="61">
        <v>-2</v>
      </c>
      <c r="R169" s="61">
        <v>0</v>
      </c>
      <c r="S169" s="61">
        <v>-2</v>
      </c>
    </row>
    <row r="170" spans="1:19" s="10" customFormat="1" ht="15" x14ac:dyDescent="0.2">
      <c r="A170" s="68">
        <v>408</v>
      </c>
      <c r="B170" s="78" t="s">
        <v>189</v>
      </c>
      <c r="C170" s="80"/>
      <c r="D170" s="81"/>
      <c r="E170" s="81"/>
      <c r="F170" s="81"/>
      <c r="G170" s="80"/>
      <c r="H170" s="61">
        <v>0</v>
      </c>
      <c r="I170" s="61"/>
      <c r="J170" s="61">
        <v>0</v>
      </c>
      <c r="K170" s="61">
        <v>0</v>
      </c>
      <c r="L170" s="61">
        <v>0</v>
      </c>
      <c r="M170" s="61">
        <v>0</v>
      </c>
      <c r="N170" s="61">
        <v>0</v>
      </c>
      <c r="O170" s="61">
        <v>0</v>
      </c>
      <c r="P170" s="61">
        <v>0</v>
      </c>
      <c r="Q170" s="61">
        <v>0</v>
      </c>
      <c r="R170" s="61">
        <v>0</v>
      </c>
      <c r="S170" s="61">
        <v>0</v>
      </c>
    </row>
    <row r="171" spans="1:19" s="10" customFormat="1" ht="15" x14ac:dyDescent="0.2">
      <c r="A171" s="68">
        <v>409</v>
      </c>
      <c r="B171" s="78" t="s">
        <v>190</v>
      </c>
      <c r="C171" s="80"/>
      <c r="D171" s="81"/>
      <c r="E171" s="81"/>
      <c r="F171" s="81"/>
      <c r="G171" s="80"/>
      <c r="H171" s="61">
        <v>938689</v>
      </c>
      <c r="I171" s="61"/>
      <c r="J171" s="61">
        <v>64920</v>
      </c>
      <c r="K171" s="61">
        <v>20766</v>
      </c>
      <c r="L171" s="61">
        <v>0</v>
      </c>
      <c r="M171" s="61">
        <v>-49956</v>
      </c>
      <c r="N171" s="61">
        <v>-144857</v>
      </c>
      <c r="O171" s="61">
        <v>0</v>
      </c>
      <c r="P171" s="61">
        <v>-68018</v>
      </c>
      <c r="Q171" s="61">
        <v>-177145</v>
      </c>
      <c r="R171" s="61">
        <v>930308</v>
      </c>
      <c r="S171" s="61">
        <v>753163</v>
      </c>
    </row>
    <row r="172" spans="1:19" s="10" customFormat="1" ht="15" x14ac:dyDescent="0.2">
      <c r="A172" s="68">
        <v>411</v>
      </c>
      <c r="B172" s="78" t="s">
        <v>191</v>
      </c>
      <c r="C172" s="80"/>
      <c r="D172" s="81"/>
      <c r="E172" s="81"/>
      <c r="F172" s="81"/>
      <c r="G172" s="80"/>
      <c r="H172" s="61">
        <v>1279721</v>
      </c>
      <c r="I172" s="61"/>
      <c r="J172" s="61">
        <v>89948</v>
      </c>
      <c r="K172" s="61">
        <v>28772</v>
      </c>
      <c r="L172" s="61">
        <v>0</v>
      </c>
      <c r="M172" s="61">
        <v>-69217</v>
      </c>
      <c r="N172" s="61">
        <v>-200701</v>
      </c>
      <c r="O172" s="61">
        <v>0</v>
      </c>
      <c r="P172" s="61">
        <v>-94240</v>
      </c>
      <c r="Q172" s="61">
        <v>-245438</v>
      </c>
      <c r="R172" s="61">
        <v>1288955</v>
      </c>
      <c r="S172" s="61">
        <v>1043517</v>
      </c>
    </row>
    <row r="173" spans="1:19" s="10" customFormat="1" ht="15" x14ac:dyDescent="0.2">
      <c r="A173" s="68">
        <v>413</v>
      </c>
      <c r="B173" s="78" t="s">
        <v>192</v>
      </c>
      <c r="C173" s="80"/>
      <c r="D173" s="81"/>
      <c r="E173" s="81"/>
      <c r="F173" s="81"/>
      <c r="G173" s="80"/>
      <c r="H173" s="61">
        <v>49128</v>
      </c>
      <c r="I173" s="61"/>
      <c r="J173" s="61">
        <v>2871</v>
      </c>
      <c r="K173" s="61">
        <v>918</v>
      </c>
      <c r="L173" s="61">
        <v>0</v>
      </c>
      <c r="M173" s="61">
        <v>-2207</v>
      </c>
      <c r="N173" s="61">
        <v>-6405</v>
      </c>
      <c r="O173" s="61">
        <v>0</v>
      </c>
      <c r="P173" s="61">
        <v>-3008</v>
      </c>
      <c r="Q173" s="61">
        <v>-7831</v>
      </c>
      <c r="R173" s="61">
        <v>41137</v>
      </c>
      <c r="S173" s="61">
        <v>33306</v>
      </c>
    </row>
    <row r="174" spans="1:19" s="10" customFormat="1" ht="15" x14ac:dyDescent="0.2">
      <c r="A174" s="68">
        <v>417</v>
      </c>
      <c r="B174" s="78" t="s">
        <v>193</v>
      </c>
      <c r="C174" s="80"/>
      <c r="D174" s="81"/>
      <c r="E174" s="81"/>
      <c r="F174" s="81"/>
      <c r="G174" s="80"/>
      <c r="H174" s="61">
        <v>13546</v>
      </c>
      <c r="I174" s="61"/>
      <c r="J174" s="61">
        <v>1086</v>
      </c>
      <c r="K174" s="61">
        <v>347</v>
      </c>
      <c r="L174" s="61">
        <v>0</v>
      </c>
      <c r="M174" s="61">
        <v>-837</v>
      </c>
      <c r="N174" s="61">
        <v>-2422</v>
      </c>
      <c r="O174" s="61">
        <v>0</v>
      </c>
      <c r="P174" s="61">
        <v>-1137</v>
      </c>
      <c r="Q174" s="61">
        <v>-2963</v>
      </c>
      <c r="R174" s="61">
        <v>15556</v>
      </c>
      <c r="S174" s="61">
        <v>12593</v>
      </c>
    </row>
    <row r="175" spans="1:19" s="10" customFormat="1" ht="15" x14ac:dyDescent="0.2">
      <c r="A175" s="68">
        <v>423</v>
      </c>
      <c r="B175" s="78" t="s">
        <v>194</v>
      </c>
      <c r="C175" s="80"/>
      <c r="D175" s="81"/>
      <c r="E175" s="81"/>
      <c r="F175" s="81"/>
      <c r="G175" s="80"/>
      <c r="H175" s="61">
        <v>198601</v>
      </c>
      <c r="I175" s="61"/>
      <c r="J175" s="61">
        <v>15853</v>
      </c>
      <c r="K175" s="61">
        <v>5071</v>
      </c>
      <c r="L175" s="61">
        <v>0</v>
      </c>
      <c r="M175" s="61">
        <v>-12198</v>
      </c>
      <c r="N175" s="61">
        <v>-35374</v>
      </c>
      <c r="O175" s="61">
        <v>0</v>
      </c>
      <c r="P175" s="61">
        <v>-16610</v>
      </c>
      <c r="Q175" s="61">
        <v>-43258</v>
      </c>
      <c r="R175" s="61">
        <v>227181</v>
      </c>
      <c r="S175" s="61">
        <v>183923</v>
      </c>
    </row>
    <row r="176" spans="1:19" s="10" customFormat="1" ht="15" x14ac:dyDescent="0.2">
      <c r="A176" s="68">
        <v>425</v>
      </c>
      <c r="B176" s="78" t="s">
        <v>195</v>
      </c>
      <c r="C176" s="80"/>
      <c r="D176" s="81"/>
      <c r="E176" s="81"/>
      <c r="F176" s="81"/>
      <c r="G176" s="80"/>
      <c r="H176" s="61">
        <v>672568</v>
      </c>
      <c r="I176" s="61"/>
      <c r="J176" s="61">
        <v>45473</v>
      </c>
      <c r="K176" s="61">
        <v>14545</v>
      </c>
      <c r="L176" s="61">
        <v>0</v>
      </c>
      <c r="M176" s="61">
        <v>-34996</v>
      </c>
      <c r="N176" s="61">
        <v>-101463</v>
      </c>
      <c r="O176" s="61">
        <v>0</v>
      </c>
      <c r="P176" s="61">
        <v>-47642</v>
      </c>
      <c r="Q176" s="61">
        <v>-124083</v>
      </c>
      <c r="R176" s="61">
        <v>651623</v>
      </c>
      <c r="S176" s="61">
        <v>527540</v>
      </c>
    </row>
    <row r="177" spans="1:19" s="10" customFormat="1" ht="15" x14ac:dyDescent="0.2">
      <c r="A177" s="68">
        <v>440</v>
      </c>
      <c r="B177" s="78" t="s">
        <v>196</v>
      </c>
      <c r="C177" s="80"/>
      <c r="D177" s="81"/>
      <c r="E177" s="81"/>
      <c r="F177" s="81"/>
      <c r="G177" s="80"/>
      <c r="H177" s="61">
        <v>3968777</v>
      </c>
      <c r="I177" s="61"/>
      <c r="J177" s="61">
        <v>283096</v>
      </c>
      <c r="K177" s="61">
        <v>90555</v>
      </c>
      <c r="L177" s="61">
        <v>0</v>
      </c>
      <c r="M177" s="61">
        <v>-217847</v>
      </c>
      <c r="N177" s="61">
        <v>-631674</v>
      </c>
      <c r="O177" s="61">
        <v>0</v>
      </c>
      <c r="P177" s="61">
        <v>-296605</v>
      </c>
      <c r="Q177" s="61">
        <v>-772475</v>
      </c>
      <c r="R177" s="61">
        <v>4056773</v>
      </c>
      <c r="S177" s="61">
        <v>3284298</v>
      </c>
    </row>
    <row r="178" spans="1:19" s="10" customFormat="1" ht="15" x14ac:dyDescent="0.2">
      <c r="A178" s="68">
        <v>450</v>
      </c>
      <c r="B178" s="78" t="s">
        <v>197</v>
      </c>
      <c r="C178" s="80"/>
      <c r="D178" s="81"/>
      <c r="E178" s="81"/>
      <c r="F178" s="81"/>
      <c r="G178" s="80"/>
      <c r="H178" s="61">
        <v>0</v>
      </c>
      <c r="I178" s="61"/>
      <c r="J178" s="61">
        <v>0</v>
      </c>
      <c r="K178" s="61">
        <v>0</v>
      </c>
      <c r="L178" s="61">
        <v>0</v>
      </c>
      <c r="M178" s="61">
        <v>0</v>
      </c>
      <c r="N178" s="61">
        <v>0</v>
      </c>
      <c r="O178" s="61">
        <v>0</v>
      </c>
      <c r="P178" s="61">
        <v>0</v>
      </c>
      <c r="Q178" s="61">
        <v>0</v>
      </c>
      <c r="R178" s="61">
        <v>0</v>
      </c>
      <c r="S178" s="61">
        <v>0</v>
      </c>
    </row>
    <row r="179" spans="1:19" s="10" customFormat="1" ht="15" x14ac:dyDescent="0.2">
      <c r="A179" s="68">
        <v>451</v>
      </c>
      <c r="B179" s="78" t="s">
        <v>198</v>
      </c>
      <c r="C179" s="80"/>
      <c r="D179" s="81"/>
      <c r="E179" s="81"/>
      <c r="F179" s="81"/>
      <c r="G179" s="80"/>
      <c r="H179" s="61">
        <v>0</v>
      </c>
      <c r="I179" s="61"/>
      <c r="J179" s="61">
        <v>0</v>
      </c>
      <c r="K179" s="61">
        <v>0</v>
      </c>
      <c r="L179" s="61">
        <v>0</v>
      </c>
      <c r="M179" s="61">
        <v>0</v>
      </c>
      <c r="N179" s="61">
        <v>0</v>
      </c>
      <c r="O179" s="61">
        <v>0</v>
      </c>
      <c r="P179" s="61">
        <v>0</v>
      </c>
      <c r="Q179" s="61">
        <v>0</v>
      </c>
      <c r="R179" s="61">
        <v>0</v>
      </c>
      <c r="S179" s="61">
        <v>0</v>
      </c>
    </row>
    <row r="180" spans="1:19" s="10" customFormat="1" ht="15" x14ac:dyDescent="0.2">
      <c r="A180" s="68">
        <v>452</v>
      </c>
      <c r="B180" s="78" t="s">
        <v>199</v>
      </c>
      <c r="C180" s="80"/>
      <c r="D180" s="81"/>
      <c r="E180" s="81"/>
      <c r="F180" s="81"/>
      <c r="G180" s="80"/>
      <c r="H180" s="61">
        <v>0</v>
      </c>
      <c r="I180" s="61"/>
      <c r="J180" s="61">
        <v>0</v>
      </c>
      <c r="K180" s="61">
        <v>0</v>
      </c>
      <c r="L180" s="61">
        <v>0</v>
      </c>
      <c r="M180" s="61">
        <v>0</v>
      </c>
      <c r="N180" s="61">
        <v>0</v>
      </c>
      <c r="O180" s="61">
        <v>0</v>
      </c>
      <c r="P180" s="61">
        <v>0</v>
      </c>
      <c r="Q180" s="61">
        <v>0</v>
      </c>
      <c r="R180" s="61">
        <v>0</v>
      </c>
      <c r="S180" s="61">
        <v>0</v>
      </c>
    </row>
    <row r="181" spans="1:19" s="10" customFormat="1" ht="15" x14ac:dyDescent="0.2">
      <c r="A181" s="68">
        <v>453</v>
      </c>
      <c r="B181" s="78" t="s">
        <v>200</v>
      </c>
      <c r="C181" s="80"/>
      <c r="D181" s="81"/>
      <c r="E181" s="81"/>
      <c r="F181" s="81"/>
      <c r="G181" s="80"/>
      <c r="H181" s="61">
        <v>0</v>
      </c>
      <c r="I181" s="61"/>
      <c r="J181" s="61">
        <v>0</v>
      </c>
      <c r="K181" s="61">
        <v>0</v>
      </c>
      <c r="L181" s="61">
        <v>0</v>
      </c>
      <c r="M181" s="61">
        <v>0</v>
      </c>
      <c r="N181" s="61">
        <v>0</v>
      </c>
      <c r="O181" s="61">
        <v>0</v>
      </c>
      <c r="P181" s="61">
        <v>0</v>
      </c>
      <c r="Q181" s="61">
        <v>0</v>
      </c>
      <c r="R181" s="61">
        <v>0</v>
      </c>
      <c r="S181" s="61">
        <v>0</v>
      </c>
    </row>
    <row r="182" spans="1:19" s="10" customFormat="1" ht="15" x14ac:dyDescent="0.2">
      <c r="A182" s="68">
        <v>454</v>
      </c>
      <c r="B182" s="78" t="s">
        <v>201</v>
      </c>
      <c r="C182" s="80"/>
      <c r="D182" s="81"/>
      <c r="E182" s="81"/>
      <c r="F182" s="81"/>
      <c r="G182" s="80"/>
      <c r="H182" s="61">
        <v>13988</v>
      </c>
      <c r="I182" s="61"/>
      <c r="J182" s="61">
        <v>1071</v>
      </c>
      <c r="K182" s="61">
        <v>343</v>
      </c>
      <c r="L182" s="61">
        <v>0</v>
      </c>
      <c r="M182" s="61">
        <v>-825</v>
      </c>
      <c r="N182" s="61">
        <v>-2390</v>
      </c>
      <c r="O182" s="61">
        <v>0</v>
      </c>
      <c r="P182" s="61">
        <v>-1122</v>
      </c>
      <c r="Q182" s="61">
        <v>-2923</v>
      </c>
      <c r="R182" s="61">
        <v>15349</v>
      </c>
      <c r="S182" s="61">
        <v>12426</v>
      </c>
    </row>
    <row r="183" spans="1:19" s="10" customFormat="1" ht="15" x14ac:dyDescent="0.2">
      <c r="A183" s="68">
        <v>501</v>
      </c>
      <c r="B183" s="78" t="s">
        <v>202</v>
      </c>
      <c r="C183" s="80"/>
      <c r="D183" s="81"/>
      <c r="E183" s="81"/>
      <c r="F183" s="81"/>
      <c r="G183" s="80"/>
      <c r="H183" s="61">
        <v>39535820</v>
      </c>
      <c r="I183" s="61"/>
      <c r="J183" s="61">
        <v>2763792</v>
      </c>
      <c r="K183" s="61">
        <v>884066</v>
      </c>
      <c r="L183" s="61">
        <v>0</v>
      </c>
      <c r="M183" s="61">
        <v>-2126781</v>
      </c>
      <c r="N183" s="61">
        <v>-6166859</v>
      </c>
      <c r="O183" s="61">
        <v>0</v>
      </c>
      <c r="P183" s="61">
        <v>-2895684</v>
      </c>
      <c r="Q183" s="61">
        <v>-7541466</v>
      </c>
      <c r="R183" s="61">
        <v>39605196</v>
      </c>
      <c r="S183" s="61">
        <v>32063730</v>
      </c>
    </row>
    <row r="184" spans="1:19" s="10" customFormat="1" ht="15" x14ac:dyDescent="0.2">
      <c r="A184" s="68">
        <v>502</v>
      </c>
      <c r="B184" s="78" t="s">
        <v>203</v>
      </c>
      <c r="C184" s="80"/>
      <c r="D184" s="81"/>
      <c r="E184" s="81"/>
      <c r="F184" s="81"/>
      <c r="G184" s="80"/>
      <c r="H184" s="61">
        <v>0</v>
      </c>
      <c r="I184" s="61"/>
      <c r="J184" s="61">
        <v>0</v>
      </c>
      <c r="K184" s="61">
        <v>0</v>
      </c>
      <c r="L184" s="61">
        <v>0</v>
      </c>
      <c r="M184" s="61">
        <v>0</v>
      </c>
      <c r="N184" s="61">
        <v>0</v>
      </c>
      <c r="O184" s="61">
        <v>0</v>
      </c>
      <c r="P184" s="61">
        <v>0</v>
      </c>
      <c r="Q184" s="61">
        <v>0</v>
      </c>
      <c r="R184" s="61">
        <v>0</v>
      </c>
      <c r="S184" s="61">
        <v>0</v>
      </c>
    </row>
    <row r="185" spans="1:19" s="10" customFormat="1" ht="15" x14ac:dyDescent="0.2">
      <c r="A185" s="68">
        <v>505</v>
      </c>
      <c r="B185" s="78" t="s">
        <v>204</v>
      </c>
      <c r="C185" s="80"/>
      <c r="D185" s="81"/>
      <c r="E185" s="81"/>
      <c r="F185" s="81"/>
      <c r="G185" s="80"/>
      <c r="H185" s="61">
        <v>329602</v>
      </c>
      <c r="I185" s="61"/>
      <c r="J185" s="61">
        <v>20068</v>
      </c>
      <c r="K185" s="61">
        <v>6419</v>
      </c>
      <c r="L185" s="61">
        <v>0</v>
      </c>
      <c r="M185" s="61">
        <v>-15443</v>
      </c>
      <c r="N185" s="61">
        <v>-44777</v>
      </c>
      <c r="O185" s="61">
        <v>0</v>
      </c>
      <c r="P185" s="61">
        <v>-21025</v>
      </c>
      <c r="Q185" s="61">
        <v>-54758</v>
      </c>
      <c r="R185" s="61">
        <v>287570</v>
      </c>
      <c r="S185" s="61">
        <v>232812</v>
      </c>
    </row>
    <row r="186" spans="1:19" s="10" customFormat="1" ht="15" x14ac:dyDescent="0.2">
      <c r="A186" s="68">
        <v>506</v>
      </c>
      <c r="B186" s="78" t="s">
        <v>205</v>
      </c>
      <c r="C186" s="80"/>
      <c r="D186" s="81"/>
      <c r="E186" s="81"/>
      <c r="F186" s="81"/>
      <c r="G186" s="80"/>
      <c r="H186" s="61">
        <v>108936</v>
      </c>
      <c r="I186" s="61"/>
      <c r="J186" s="61">
        <v>7996</v>
      </c>
      <c r="K186" s="61">
        <v>2558</v>
      </c>
      <c r="L186" s="61">
        <v>0</v>
      </c>
      <c r="M186" s="61">
        <v>-6149</v>
      </c>
      <c r="N186" s="61">
        <v>-17841</v>
      </c>
      <c r="O186" s="61">
        <v>0</v>
      </c>
      <c r="P186" s="61">
        <v>-8377</v>
      </c>
      <c r="Q186" s="61">
        <v>-21813</v>
      </c>
      <c r="R186" s="61">
        <v>114577</v>
      </c>
      <c r="S186" s="61">
        <v>92764</v>
      </c>
    </row>
    <row r="187" spans="1:19" s="10" customFormat="1" ht="15" x14ac:dyDescent="0.2">
      <c r="A187" s="68">
        <v>507</v>
      </c>
      <c r="B187" s="78" t="s">
        <v>206</v>
      </c>
      <c r="C187" s="80"/>
      <c r="D187" s="81"/>
      <c r="E187" s="81"/>
      <c r="F187" s="81"/>
      <c r="G187" s="80"/>
      <c r="H187" s="61">
        <v>0</v>
      </c>
      <c r="I187" s="61"/>
      <c r="J187" s="61">
        <v>0</v>
      </c>
      <c r="K187" s="61">
        <v>0</v>
      </c>
      <c r="L187" s="61">
        <v>0</v>
      </c>
      <c r="M187" s="61">
        <v>0</v>
      </c>
      <c r="N187" s="61">
        <v>0</v>
      </c>
      <c r="O187" s="61">
        <v>0</v>
      </c>
      <c r="P187" s="61">
        <v>0</v>
      </c>
      <c r="Q187" s="61">
        <v>0</v>
      </c>
      <c r="R187" s="61">
        <v>0</v>
      </c>
      <c r="S187" s="61">
        <v>0</v>
      </c>
    </row>
    <row r="188" spans="1:19" s="10" customFormat="1" ht="15" x14ac:dyDescent="0.2">
      <c r="A188" s="68">
        <v>522</v>
      </c>
      <c r="B188" s="78" t="s">
        <v>420</v>
      </c>
      <c r="C188" s="80"/>
      <c r="D188" s="81"/>
      <c r="E188" s="81"/>
      <c r="F188" s="81"/>
      <c r="G188" s="80"/>
      <c r="H188" s="61">
        <v>1637</v>
      </c>
      <c r="I188" s="61"/>
      <c r="J188" s="61">
        <v>4984</v>
      </c>
      <c r="K188" s="61">
        <v>1594</v>
      </c>
      <c r="L188" s="61">
        <v>0</v>
      </c>
      <c r="M188" s="61">
        <v>-3834</v>
      </c>
      <c r="N188" s="61">
        <v>-11120</v>
      </c>
      <c r="O188" s="61">
        <v>0</v>
      </c>
      <c r="P188" s="61">
        <v>-5222</v>
      </c>
      <c r="Q188" s="61">
        <v>-13598</v>
      </c>
      <c r="R188" s="61">
        <v>71418</v>
      </c>
      <c r="S188" s="61">
        <v>57820</v>
      </c>
    </row>
    <row r="189" spans="1:19" s="10" customFormat="1" ht="15" x14ac:dyDescent="0.2">
      <c r="A189" s="68">
        <v>601</v>
      </c>
      <c r="B189" s="78" t="s">
        <v>207</v>
      </c>
      <c r="C189" s="80"/>
      <c r="D189" s="81"/>
      <c r="E189" s="81"/>
      <c r="F189" s="81"/>
      <c r="G189" s="80"/>
      <c r="H189" s="61">
        <v>15007069</v>
      </c>
      <c r="I189" s="61"/>
      <c r="J189" s="61">
        <v>1045977</v>
      </c>
      <c r="K189" s="61">
        <v>334580</v>
      </c>
      <c r="L189" s="61">
        <v>0</v>
      </c>
      <c r="M189" s="61">
        <v>-804898</v>
      </c>
      <c r="N189" s="61">
        <v>-2333893</v>
      </c>
      <c r="O189" s="61">
        <v>0</v>
      </c>
      <c r="P189" s="61">
        <v>-1095889</v>
      </c>
      <c r="Q189" s="61">
        <v>-2854123</v>
      </c>
      <c r="R189" s="61">
        <v>14988863</v>
      </c>
      <c r="S189" s="61">
        <v>12134740</v>
      </c>
    </row>
    <row r="190" spans="1:19" s="10" customFormat="1" ht="15" x14ac:dyDescent="0.2">
      <c r="A190" s="68">
        <v>602</v>
      </c>
      <c r="B190" s="78" t="s">
        <v>208</v>
      </c>
      <c r="C190" s="80"/>
      <c r="D190" s="81"/>
      <c r="E190" s="81"/>
      <c r="F190" s="81"/>
      <c r="G190" s="80"/>
      <c r="H190" s="61">
        <v>2347483</v>
      </c>
      <c r="I190" s="61"/>
      <c r="J190" s="61">
        <v>176112</v>
      </c>
      <c r="K190" s="61">
        <v>56334</v>
      </c>
      <c r="L190" s="61">
        <v>0</v>
      </c>
      <c r="M190" s="61">
        <v>-135526</v>
      </c>
      <c r="N190" s="61">
        <v>-392960</v>
      </c>
      <c r="O190" s="61">
        <v>0</v>
      </c>
      <c r="P190" s="61">
        <v>-184516</v>
      </c>
      <c r="Q190" s="61">
        <v>-480556</v>
      </c>
      <c r="R190" s="61">
        <v>2523692</v>
      </c>
      <c r="S190" s="61">
        <v>2043136</v>
      </c>
    </row>
    <row r="191" spans="1:19" s="10" customFormat="1" ht="15" x14ac:dyDescent="0.2">
      <c r="A191" s="68">
        <v>606</v>
      </c>
      <c r="B191" s="78" t="s">
        <v>209</v>
      </c>
      <c r="C191" s="80"/>
      <c r="D191" s="81"/>
      <c r="E191" s="81"/>
      <c r="F191" s="81"/>
      <c r="G191" s="80"/>
      <c r="H191" s="61">
        <v>47012</v>
      </c>
      <c r="I191" s="61"/>
      <c r="J191" s="61">
        <v>3178</v>
      </c>
      <c r="K191" s="61">
        <v>1017</v>
      </c>
      <c r="L191" s="61">
        <v>0</v>
      </c>
      <c r="M191" s="61">
        <v>-2442</v>
      </c>
      <c r="N191" s="61">
        <v>-7092</v>
      </c>
      <c r="O191" s="61">
        <v>0</v>
      </c>
      <c r="P191" s="61">
        <v>-3330</v>
      </c>
      <c r="Q191" s="61">
        <v>-8669</v>
      </c>
      <c r="R191" s="61">
        <v>45546</v>
      </c>
      <c r="S191" s="61">
        <v>36877</v>
      </c>
    </row>
    <row r="192" spans="1:19" s="10" customFormat="1" ht="15" x14ac:dyDescent="0.2">
      <c r="A192" s="68">
        <v>701</v>
      </c>
      <c r="B192" s="78" t="s">
        <v>210</v>
      </c>
      <c r="C192" s="80"/>
      <c r="D192" s="81"/>
      <c r="E192" s="81"/>
      <c r="F192" s="81"/>
      <c r="G192" s="80"/>
      <c r="H192" s="61">
        <v>1777082</v>
      </c>
      <c r="I192" s="61"/>
      <c r="J192" s="61">
        <v>129685</v>
      </c>
      <c r="K192" s="61">
        <v>41483</v>
      </c>
      <c r="L192" s="61">
        <v>0</v>
      </c>
      <c r="M192" s="61">
        <v>-99794</v>
      </c>
      <c r="N192" s="61">
        <v>-289367</v>
      </c>
      <c r="O192" s="61">
        <v>0</v>
      </c>
      <c r="P192" s="61">
        <v>-135873</v>
      </c>
      <c r="Q192" s="61">
        <v>-353866</v>
      </c>
      <c r="R192" s="61">
        <v>1858388</v>
      </c>
      <c r="S192" s="61">
        <v>1504522</v>
      </c>
    </row>
    <row r="193" spans="1:19" s="10" customFormat="1" ht="15" x14ac:dyDescent="0.2">
      <c r="A193" s="68">
        <v>702</v>
      </c>
      <c r="B193" s="78" t="s">
        <v>211</v>
      </c>
      <c r="C193" s="80"/>
      <c r="D193" s="81"/>
      <c r="E193" s="81"/>
      <c r="F193" s="81"/>
      <c r="G193" s="80"/>
      <c r="H193" s="61">
        <v>1071828</v>
      </c>
      <c r="I193" s="61"/>
      <c r="J193" s="61">
        <v>74623</v>
      </c>
      <c r="K193" s="61">
        <v>23870</v>
      </c>
      <c r="L193" s="61">
        <v>0</v>
      </c>
      <c r="M193" s="61">
        <v>-57425</v>
      </c>
      <c r="N193" s="61">
        <v>-166506</v>
      </c>
      <c r="O193" s="61">
        <v>0</v>
      </c>
      <c r="P193" s="61">
        <v>-78183</v>
      </c>
      <c r="Q193" s="61">
        <v>-203621</v>
      </c>
      <c r="R193" s="61">
        <v>1069342</v>
      </c>
      <c r="S193" s="61">
        <v>865721</v>
      </c>
    </row>
    <row r="194" spans="1:19" s="10" customFormat="1" ht="15" x14ac:dyDescent="0.2">
      <c r="A194" s="68">
        <v>703</v>
      </c>
      <c r="B194" s="78" t="s">
        <v>212</v>
      </c>
      <c r="C194" s="80"/>
      <c r="D194" s="81"/>
      <c r="E194" s="81"/>
      <c r="F194" s="81"/>
      <c r="G194" s="80"/>
      <c r="H194" s="61">
        <v>3242220</v>
      </c>
      <c r="I194" s="61"/>
      <c r="J194" s="61">
        <v>214663</v>
      </c>
      <c r="K194" s="61">
        <v>68665</v>
      </c>
      <c r="L194" s="61">
        <v>0</v>
      </c>
      <c r="M194" s="61">
        <v>-165188</v>
      </c>
      <c r="N194" s="61">
        <v>-478978</v>
      </c>
      <c r="O194" s="61">
        <v>0</v>
      </c>
      <c r="P194" s="61">
        <v>-224906</v>
      </c>
      <c r="Q194" s="61">
        <v>-585744</v>
      </c>
      <c r="R194" s="61">
        <v>3076121</v>
      </c>
      <c r="S194" s="61">
        <v>2490377</v>
      </c>
    </row>
    <row r="195" spans="1:19" s="10" customFormat="1" ht="15" x14ac:dyDescent="0.2">
      <c r="A195" s="68">
        <v>704</v>
      </c>
      <c r="B195" s="78" t="s">
        <v>213</v>
      </c>
      <c r="C195" s="80"/>
      <c r="D195" s="81"/>
      <c r="E195" s="81"/>
      <c r="F195" s="81"/>
      <c r="G195" s="80"/>
      <c r="H195" s="61">
        <v>2782201</v>
      </c>
      <c r="I195" s="61"/>
      <c r="J195" s="61">
        <v>179634</v>
      </c>
      <c r="K195" s="61">
        <v>57460</v>
      </c>
      <c r="L195" s="61">
        <v>0</v>
      </c>
      <c r="M195" s="61">
        <v>-138233</v>
      </c>
      <c r="N195" s="61">
        <v>-400817</v>
      </c>
      <c r="O195" s="61">
        <v>0</v>
      </c>
      <c r="P195" s="61">
        <v>-188206</v>
      </c>
      <c r="Q195" s="61">
        <v>-490162</v>
      </c>
      <c r="R195" s="61">
        <v>2574154</v>
      </c>
      <c r="S195" s="61">
        <v>2083992</v>
      </c>
    </row>
    <row r="196" spans="1:19" s="10" customFormat="1" ht="15" x14ac:dyDescent="0.2">
      <c r="A196" s="68">
        <v>705</v>
      </c>
      <c r="B196" s="78" t="s">
        <v>214</v>
      </c>
      <c r="C196" s="80"/>
      <c r="D196" s="81"/>
      <c r="E196" s="81"/>
      <c r="F196" s="81"/>
      <c r="G196" s="80"/>
      <c r="H196" s="61">
        <v>2298459</v>
      </c>
      <c r="I196" s="61"/>
      <c r="J196" s="61">
        <v>158572</v>
      </c>
      <c r="K196" s="61">
        <v>50723</v>
      </c>
      <c r="L196" s="61">
        <v>0</v>
      </c>
      <c r="M196" s="61">
        <v>-122021</v>
      </c>
      <c r="N196" s="61">
        <v>-353823</v>
      </c>
      <c r="O196" s="61">
        <v>0</v>
      </c>
      <c r="P196" s="61">
        <v>-166139</v>
      </c>
      <c r="Q196" s="61">
        <v>-432688</v>
      </c>
      <c r="R196" s="61">
        <v>2272345</v>
      </c>
      <c r="S196" s="61">
        <v>1839657</v>
      </c>
    </row>
    <row r="197" spans="1:19" s="10" customFormat="1" ht="15" x14ac:dyDescent="0.2">
      <c r="A197" s="68">
        <v>706</v>
      </c>
      <c r="B197" s="78" t="s">
        <v>215</v>
      </c>
      <c r="C197" s="80"/>
      <c r="D197" s="81"/>
      <c r="E197" s="81"/>
      <c r="F197" s="81"/>
      <c r="G197" s="80"/>
      <c r="H197" s="61">
        <v>3025956</v>
      </c>
      <c r="I197" s="61"/>
      <c r="J197" s="61">
        <v>203745</v>
      </c>
      <c r="K197" s="61">
        <v>65172</v>
      </c>
      <c r="L197" s="61">
        <v>0</v>
      </c>
      <c r="M197" s="61">
        <v>-156787</v>
      </c>
      <c r="N197" s="61">
        <v>-454616</v>
      </c>
      <c r="O197" s="61">
        <v>0</v>
      </c>
      <c r="P197" s="61">
        <v>-213467</v>
      </c>
      <c r="Q197" s="61">
        <v>-555953</v>
      </c>
      <c r="R197" s="61">
        <v>2919663</v>
      </c>
      <c r="S197" s="61">
        <v>2363710</v>
      </c>
    </row>
    <row r="198" spans="1:19" s="10" customFormat="1" ht="15" x14ac:dyDescent="0.2">
      <c r="A198" s="68">
        <v>707</v>
      </c>
      <c r="B198" s="78" t="s">
        <v>216</v>
      </c>
      <c r="C198" s="80"/>
      <c r="D198" s="81"/>
      <c r="E198" s="81"/>
      <c r="F198" s="81"/>
      <c r="G198" s="80"/>
      <c r="H198" s="61">
        <v>168247</v>
      </c>
      <c r="I198" s="61"/>
      <c r="J198" s="61">
        <v>554</v>
      </c>
      <c r="K198" s="61">
        <v>177</v>
      </c>
      <c r="L198" s="61">
        <v>0</v>
      </c>
      <c r="M198" s="61">
        <v>-427</v>
      </c>
      <c r="N198" s="61">
        <v>-1235</v>
      </c>
      <c r="O198" s="61">
        <v>0</v>
      </c>
      <c r="P198" s="61">
        <v>-580</v>
      </c>
      <c r="Q198" s="61">
        <v>-1511</v>
      </c>
      <c r="R198" s="61">
        <v>7932</v>
      </c>
      <c r="S198" s="61">
        <v>6421</v>
      </c>
    </row>
    <row r="199" spans="1:19" s="10" customFormat="1" ht="15" x14ac:dyDescent="0.2">
      <c r="A199" s="68">
        <v>708</v>
      </c>
      <c r="B199" s="78" t="s">
        <v>217</v>
      </c>
      <c r="C199" s="80"/>
      <c r="D199" s="81"/>
      <c r="E199" s="81"/>
      <c r="F199" s="81"/>
      <c r="G199" s="80"/>
      <c r="H199" s="61">
        <v>563399</v>
      </c>
      <c r="I199" s="61"/>
      <c r="J199" s="61">
        <v>34760</v>
      </c>
      <c r="K199" s="61">
        <v>11119</v>
      </c>
      <c r="L199" s="61">
        <v>0</v>
      </c>
      <c r="M199" s="61">
        <v>-26748</v>
      </c>
      <c r="N199" s="61">
        <v>-77561</v>
      </c>
      <c r="O199" s="61">
        <v>0</v>
      </c>
      <c r="P199" s="61">
        <v>-36419</v>
      </c>
      <c r="Q199" s="61">
        <v>-94849</v>
      </c>
      <c r="R199" s="61">
        <v>498117</v>
      </c>
      <c r="S199" s="61">
        <v>403268</v>
      </c>
    </row>
    <row r="200" spans="1:19" s="10" customFormat="1" ht="15" x14ac:dyDescent="0.2">
      <c r="A200" s="68">
        <v>709</v>
      </c>
      <c r="B200" s="78" t="s">
        <v>218</v>
      </c>
      <c r="C200" s="80"/>
      <c r="D200" s="81"/>
      <c r="E200" s="81"/>
      <c r="F200" s="81"/>
      <c r="G200" s="80"/>
      <c r="H200" s="61">
        <v>0</v>
      </c>
      <c r="I200" s="61"/>
      <c r="J200" s="61">
        <v>0</v>
      </c>
      <c r="K200" s="61">
        <v>0</v>
      </c>
      <c r="L200" s="61">
        <v>0</v>
      </c>
      <c r="M200" s="61">
        <v>0</v>
      </c>
      <c r="N200" s="61">
        <v>0</v>
      </c>
      <c r="O200" s="61">
        <v>0</v>
      </c>
      <c r="P200" s="61">
        <v>0</v>
      </c>
      <c r="Q200" s="61">
        <v>0</v>
      </c>
      <c r="R200" s="61">
        <v>0</v>
      </c>
      <c r="S200" s="61">
        <v>0</v>
      </c>
    </row>
    <row r="201" spans="1:19" s="10" customFormat="1" ht="15" x14ac:dyDescent="0.2">
      <c r="A201" s="68">
        <v>711</v>
      </c>
      <c r="B201" s="78" t="s">
        <v>219</v>
      </c>
      <c r="C201" s="80"/>
      <c r="D201" s="81"/>
      <c r="E201" s="81"/>
      <c r="F201" s="81"/>
      <c r="G201" s="80"/>
      <c r="H201" s="61">
        <v>865483</v>
      </c>
      <c r="I201" s="61"/>
      <c r="J201" s="61">
        <v>55690</v>
      </c>
      <c r="K201" s="61">
        <v>17814</v>
      </c>
      <c r="L201" s="61">
        <v>0</v>
      </c>
      <c r="M201" s="61">
        <v>-42857</v>
      </c>
      <c r="N201" s="61">
        <v>-124260</v>
      </c>
      <c r="O201" s="61">
        <v>0</v>
      </c>
      <c r="P201" s="61">
        <v>-58347</v>
      </c>
      <c r="Q201" s="61">
        <v>-151960</v>
      </c>
      <c r="R201" s="61">
        <v>798033</v>
      </c>
      <c r="S201" s="61">
        <v>646073</v>
      </c>
    </row>
    <row r="202" spans="1:19" s="10" customFormat="1" ht="15" x14ac:dyDescent="0.2">
      <c r="A202" s="68">
        <v>716</v>
      </c>
      <c r="B202" s="78" t="s">
        <v>220</v>
      </c>
      <c r="C202" s="80"/>
      <c r="D202" s="81"/>
      <c r="E202" s="81"/>
      <c r="F202" s="81"/>
      <c r="G202" s="80"/>
      <c r="H202" s="61">
        <v>1456353</v>
      </c>
      <c r="I202" s="61"/>
      <c r="J202" s="61">
        <v>86600</v>
      </c>
      <c r="K202" s="61">
        <v>27701</v>
      </c>
      <c r="L202" s="61">
        <v>0</v>
      </c>
      <c r="M202" s="61">
        <v>-66640</v>
      </c>
      <c r="N202" s="61">
        <v>-193232</v>
      </c>
      <c r="O202" s="61">
        <v>0</v>
      </c>
      <c r="P202" s="61">
        <v>-90733</v>
      </c>
      <c r="Q202" s="61">
        <v>-236304</v>
      </c>
      <c r="R202" s="61">
        <v>1240983</v>
      </c>
      <c r="S202" s="61">
        <v>1004679</v>
      </c>
    </row>
    <row r="203" spans="1:19" s="10" customFormat="1" ht="15" x14ac:dyDescent="0.2">
      <c r="A203" s="68">
        <v>717</v>
      </c>
      <c r="B203" s="78" t="s">
        <v>221</v>
      </c>
      <c r="C203" s="80"/>
      <c r="D203" s="81"/>
      <c r="E203" s="81"/>
      <c r="F203" s="81"/>
      <c r="G203" s="80"/>
      <c r="H203" s="61">
        <v>0</v>
      </c>
      <c r="I203" s="61"/>
      <c r="J203" s="61">
        <v>0</v>
      </c>
      <c r="K203" s="61">
        <v>0</v>
      </c>
      <c r="L203" s="61">
        <v>0</v>
      </c>
      <c r="M203" s="61">
        <v>0</v>
      </c>
      <c r="N203" s="61">
        <v>0</v>
      </c>
      <c r="O203" s="61">
        <v>0</v>
      </c>
      <c r="P203" s="61">
        <v>0</v>
      </c>
      <c r="Q203" s="61">
        <v>0</v>
      </c>
      <c r="R203" s="61">
        <v>0</v>
      </c>
      <c r="S203" s="61">
        <v>0</v>
      </c>
    </row>
    <row r="204" spans="1:19" s="10" customFormat="1" ht="15" x14ac:dyDescent="0.2">
      <c r="A204" s="68">
        <v>718</v>
      </c>
      <c r="B204" s="78" t="s">
        <v>222</v>
      </c>
      <c r="C204" s="80"/>
      <c r="D204" s="81"/>
      <c r="E204" s="81"/>
      <c r="F204" s="81"/>
      <c r="G204" s="80"/>
      <c r="H204" s="61">
        <v>1332374</v>
      </c>
      <c r="I204" s="61"/>
      <c r="J204" s="61">
        <v>93884</v>
      </c>
      <c r="K204" s="61">
        <v>30031</v>
      </c>
      <c r="L204" s="61">
        <v>0</v>
      </c>
      <c r="M204" s="61">
        <v>-72245</v>
      </c>
      <c r="N204" s="61">
        <v>-209483</v>
      </c>
      <c r="O204" s="61">
        <v>0</v>
      </c>
      <c r="P204" s="61">
        <v>-98364</v>
      </c>
      <c r="Q204" s="61">
        <v>-256177</v>
      </c>
      <c r="R204" s="61">
        <v>1345356</v>
      </c>
      <c r="S204" s="61">
        <v>1089179</v>
      </c>
    </row>
    <row r="205" spans="1:19" s="10" customFormat="1" ht="15" x14ac:dyDescent="0.2">
      <c r="A205" s="68">
        <v>719</v>
      </c>
      <c r="B205" s="78" t="s">
        <v>223</v>
      </c>
      <c r="C205" s="80"/>
      <c r="D205" s="81"/>
      <c r="E205" s="81"/>
      <c r="F205" s="81"/>
      <c r="G205" s="80"/>
      <c r="H205" s="61">
        <v>0</v>
      </c>
      <c r="I205" s="61"/>
      <c r="J205" s="61">
        <v>0</v>
      </c>
      <c r="K205" s="61">
        <v>0</v>
      </c>
      <c r="L205" s="61">
        <v>0</v>
      </c>
      <c r="M205" s="61">
        <v>0</v>
      </c>
      <c r="N205" s="61">
        <v>0</v>
      </c>
      <c r="O205" s="61">
        <v>0</v>
      </c>
      <c r="P205" s="61">
        <v>0</v>
      </c>
      <c r="Q205" s="61">
        <v>0</v>
      </c>
      <c r="R205" s="61">
        <v>0</v>
      </c>
      <c r="S205" s="61">
        <v>0</v>
      </c>
    </row>
    <row r="206" spans="1:19" s="10" customFormat="1" ht="15" x14ac:dyDescent="0.2">
      <c r="A206" s="68">
        <v>720</v>
      </c>
      <c r="B206" s="78" t="s">
        <v>224</v>
      </c>
      <c r="C206" s="80"/>
      <c r="D206" s="81"/>
      <c r="E206" s="81"/>
      <c r="F206" s="81"/>
      <c r="G206" s="80"/>
      <c r="H206" s="61">
        <v>2475643</v>
      </c>
      <c r="I206" s="61"/>
      <c r="J206" s="61">
        <v>183114</v>
      </c>
      <c r="K206" s="61">
        <v>58573</v>
      </c>
      <c r="L206" s="61">
        <v>0</v>
      </c>
      <c r="M206" s="61">
        <v>-140912</v>
      </c>
      <c r="N206" s="61">
        <v>-408584</v>
      </c>
      <c r="O206" s="61">
        <v>0</v>
      </c>
      <c r="P206" s="61">
        <v>-191852</v>
      </c>
      <c r="Q206" s="61">
        <v>-499661</v>
      </c>
      <c r="R206" s="61">
        <v>2624032</v>
      </c>
      <c r="S206" s="61">
        <v>2124371</v>
      </c>
    </row>
    <row r="207" spans="1:19" s="10" customFormat="1" ht="15" x14ac:dyDescent="0.2">
      <c r="A207" s="68">
        <v>721</v>
      </c>
      <c r="B207" s="78" t="s">
        <v>225</v>
      </c>
      <c r="C207" s="80"/>
      <c r="D207" s="81"/>
      <c r="E207" s="81"/>
      <c r="F207" s="81"/>
      <c r="G207" s="80"/>
      <c r="H207" s="61">
        <v>0</v>
      </c>
      <c r="I207" s="61"/>
      <c r="J207" s="61">
        <v>0</v>
      </c>
      <c r="K207" s="61">
        <v>0</v>
      </c>
      <c r="L207" s="61">
        <v>0</v>
      </c>
      <c r="M207" s="61">
        <v>0</v>
      </c>
      <c r="N207" s="61">
        <v>0</v>
      </c>
      <c r="O207" s="61">
        <v>0</v>
      </c>
      <c r="P207" s="61">
        <v>0</v>
      </c>
      <c r="Q207" s="61">
        <v>0</v>
      </c>
      <c r="R207" s="61">
        <v>0</v>
      </c>
      <c r="S207" s="61">
        <v>0</v>
      </c>
    </row>
    <row r="208" spans="1:19" s="10" customFormat="1" ht="15" x14ac:dyDescent="0.2">
      <c r="A208" s="68">
        <v>722</v>
      </c>
      <c r="B208" s="78" t="s">
        <v>226</v>
      </c>
      <c r="C208" s="80"/>
      <c r="D208" s="81"/>
      <c r="E208" s="81"/>
      <c r="F208" s="81"/>
      <c r="G208" s="80"/>
      <c r="H208" s="61">
        <v>0</v>
      </c>
      <c r="I208" s="61"/>
      <c r="J208" s="61">
        <v>0</v>
      </c>
      <c r="K208" s="61">
        <v>0</v>
      </c>
      <c r="L208" s="61">
        <v>0</v>
      </c>
      <c r="M208" s="61">
        <v>0</v>
      </c>
      <c r="N208" s="61">
        <v>0</v>
      </c>
      <c r="O208" s="61">
        <v>0</v>
      </c>
      <c r="P208" s="61">
        <v>0</v>
      </c>
      <c r="Q208" s="61">
        <v>0</v>
      </c>
      <c r="R208" s="61">
        <v>0</v>
      </c>
      <c r="S208" s="61">
        <v>0</v>
      </c>
    </row>
    <row r="209" spans="1:19" s="10" customFormat="1" ht="15" x14ac:dyDescent="0.2">
      <c r="A209" s="68">
        <v>723</v>
      </c>
      <c r="B209" s="78" t="s">
        <v>227</v>
      </c>
      <c r="C209" s="80"/>
      <c r="D209" s="81"/>
      <c r="E209" s="81"/>
      <c r="F209" s="81"/>
      <c r="G209" s="80"/>
      <c r="H209" s="61">
        <v>1208552</v>
      </c>
      <c r="I209" s="61"/>
      <c r="J209" s="61">
        <v>81774</v>
      </c>
      <c r="K209" s="61">
        <v>26157</v>
      </c>
      <c r="L209" s="61">
        <v>0</v>
      </c>
      <c r="M209" s="61">
        <v>-62932</v>
      </c>
      <c r="N209" s="61">
        <v>-182463</v>
      </c>
      <c r="O209" s="61">
        <v>0</v>
      </c>
      <c r="P209" s="61">
        <v>-85676</v>
      </c>
      <c r="Q209" s="61">
        <v>-223140</v>
      </c>
      <c r="R209" s="61">
        <v>1171827</v>
      </c>
      <c r="S209" s="61">
        <v>948687</v>
      </c>
    </row>
    <row r="210" spans="1:19" s="10" customFormat="1" ht="15" x14ac:dyDescent="0.2">
      <c r="A210" s="68">
        <v>724</v>
      </c>
      <c r="B210" s="78" t="s">
        <v>228</v>
      </c>
      <c r="C210" s="80"/>
      <c r="D210" s="81"/>
      <c r="E210" s="81"/>
      <c r="F210" s="81"/>
      <c r="G210" s="80"/>
      <c r="H210" s="61">
        <v>1290035</v>
      </c>
      <c r="I210" s="61"/>
      <c r="J210" s="61">
        <v>96585</v>
      </c>
      <c r="K210" s="61">
        <v>30895</v>
      </c>
      <c r="L210" s="61">
        <v>0</v>
      </c>
      <c r="M210" s="61">
        <v>-74324</v>
      </c>
      <c r="N210" s="61">
        <v>-215510</v>
      </c>
      <c r="O210" s="61">
        <v>0</v>
      </c>
      <c r="P210" s="61">
        <v>-101194</v>
      </c>
      <c r="Q210" s="61">
        <v>-263548</v>
      </c>
      <c r="R210" s="61">
        <v>1384060</v>
      </c>
      <c r="S210" s="61">
        <v>1120512</v>
      </c>
    </row>
    <row r="211" spans="1:19" s="10" customFormat="1" ht="15" x14ac:dyDescent="0.2">
      <c r="A211" s="68">
        <v>725</v>
      </c>
      <c r="B211" s="78" t="s">
        <v>229</v>
      </c>
      <c r="C211" s="80"/>
      <c r="D211" s="81"/>
      <c r="E211" s="81"/>
      <c r="F211" s="81"/>
      <c r="G211" s="80"/>
      <c r="H211" s="61">
        <v>1</v>
      </c>
      <c r="I211" s="61"/>
      <c r="J211" s="61">
        <v>0</v>
      </c>
      <c r="K211" s="61">
        <v>0</v>
      </c>
      <c r="L211" s="61">
        <v>0</v>
      </c>
      <c r="M211" s="61">
        <v>0</v>
      </c>
      <c r="N211" s="61">
        <v>0</v>
      </c>
      <c r="O211" s="61">
        <v>0</v>
      </c>
      <c r="P211" s="61">
        <v>0</v>
      </c>
      <c r="Q211" s="61">
        <v>0</v>
      </c>
      <c r="R211" s="61">
        <v>0</v>
      </c>
      <c r="S211" s="61">
        <v>0</v>
      </c>
    </row>
    <row r="212" spans="1:19" s="10" customFormat="1" ht="15" x14ac:dyDescent="0.2">
      <c r="A212" s="68">
        <v>726</v>
      </c>
      <c r="B212" s="78" t="s">
        <v>230</v>
      </c>
      <c r="C212" s="80"/>
      <c r="D212" s="81"/>
      <c r="E212" s="81"/>
      <c r="F212" s="81"/>
      <c r="G212" s="80"/>
      <c r="H212" s="61">
        <v>0</v>
      </c>
      <c r="I212" s="61"/>
      <c r="J212" s="61">
        <v>0</v>
      </c>
      <c r="K212" s="61">
        <v>0</v>
      </c>
      <c r="L212" s="61">
        <v>0</v>
      </c>
      <c r="M212" s="61">
        <v>0</v>
      </c>
      <c r="N212" s="61">
        <v>0</v>
      </c>
      <c r="O212" s="61">
        <v>0</v>
      </c>
      <c r="P212" s="61">
        <v>0</v>
      </c>
      <c r="Q212" s="61">
        <v>0</v>
      </c>
      <c r="R212" s="61">
        <v>0</v>
      </c>
      <c r="S212" s="61">
        <v>0</v>
      </c>
    </row>
    <row r="213" spans="1:19" s="10" customFormat="1" ht="15" x14ac:dyDescent="0.2">
      <c r="A213" s="68">
        <v>728</v>
      </c>
      <c r="B213" s="78" t="s">
        <v>231</v>
      </c>
      <c r="C213" s="80"/>
      <c r="D213" s="81"/>
      <c r="E213" s="81"/>
      <c r="F213" s="81"/>
      <c r="G213" s="80"/>
      <c r="H213" s="61">
        <v>1527831</v>
      </c>
      <c r="I213" s="61"/>
      <c r="J213" s="61">
        <v>112222</v>
      </c>
      <c r="K213" s="61">
        <v>35897</v>
      </c>
      <c r="L213" s="61">
        <v>0</v>
      </c>
      <c r="M213" s="61">
        <v>-86356</v>
      </c>
      <c r="N213" s="61">
        <v>-250401</v>
      </c>
      <c r="O213" s="61">
        <v>0</v>
      </c>
      <c r="P213" s="61">
        <v>-117577</v>
      </c>
      <c r="Q213" s="61">
        <v>-306215</v>
      </c>
      <c r="R213" s="61">
        <v>1608143</v>
      </c>
      <c r="S213" s="61">
        <v>1301928</v>
      </c>
    </row>
    <row r="214" spans="1:19" s="10" customFormat="1" ht="15" x14ac:dyDescent="0.2">
      <c r="A214" s="68">
        <v>729</v>
      </c>
      <c r="B214" s="78" t="s">
        <v>232</v>
      </c>
      <c r="C214" s="80"/>
      <c r="D214" s="81"/>
      <c r="E214" s="81"/>
      <c r="F214" s="81"/>
      <c r="G214" s="80"/>
      <c r="H214" s="61">
        <v>1413991</v>
      </c>
      <c r="I214" s="61"/>
      <c r="J214" s="61">
        <v>89022</v>
      </c>
      <c r="K214" s="61">
        <v>28476</v>
      </c>
      <c r="L214" s="61">
        <v>0</v>
      </c>
      <c r="M214" s="61">
        <v>-68504</v>
      </c>
      <c r="N214" s="61">
        <v>-198636</v>
      </c>
      <c r="O214" s="61">
        <v>0</v>
      </c>
      <c r="P214" s="61">
        <v>-93271</v>
      </c>
      <c r="Q214" s="61">
        <v>-242913</v>
      </c>
      <c r="R214" s="61">
        <v>1275694</v>
      </c>
      <c r="S214" s="61">
        <v>1032781</v>
      </c>
    </row>
    <row r="215" spans="1:19" s="10" customFormat="1" ht="15" x14ac:dyDescent="0.2">
      <c r="A215" s="68">
        <v>730</v>
      </c>
      <c r="B215" s="78" t="s">
        <v>233</v>
      </c>
      <c r="C215" s="80"/>
      <c r="D215" s="81"/>
      <c r="E215" s="81"/>
      <c r="F215" s="81"/>
      <c r="G215" s="80"/>
      <c r="H215" s="61">
        <v>0</v>
      </c>
      <c r="I215" s="61"/>
      <c r="J215" s="61">
        <v>0</v>
      </c>
      <c r="K215" s="61">
        <v>0</v>
      </c>
      <c r="L215" s="61">
        <v>0</v>
      </c>
      <c r="M215" s="61">
        <v>0</v>
      </c>
      <c r="N215" s="61">
        <v>0</v>
      </c>
      <c r="O215" s="61">
        <v>0</v>
      </c>
      <c r="P215" s="61">
        <v>0</v>
      </c>
      <c r="Q215" s="61">
        <v>0</v>
      </c>
      <c r="R215" s="61">
        <v>0</v>
      </c>
      <c r="S215" s="61">
        <v>0</v>
      </c>
    </row>
    <row r="216" spans="1:19" s="10" customFormat="1" ht="15" x14ac:dyDescent="0.2">
      <c r="A216" s="68">
        <v>731</v>
      </c>
      <c r="B216" s="78" t="s">
        <v>234</v>
      </c>
      <c r="C216" s="80"/>
      <c r="D216" s="81"/>
      <c r="E216" s="81"/>
      <c r="F216" s="81"/>
      <c r="G216" s="80"/>
      <c r="H216" s="61">
        <v>0</v>
      </c>
      <c r="I216" s="61"/>
      <c r="J216" s="61">
        <v>0</v>
      </c>
      <c r="K216" s="61">
        <v>0</v>
      </c>
      <c r="L216" s="61">
        <v>0</v>
      </c>
      <c r="M216" s="61">
        <v>0</v>
      </c>
      <c r="N216" s="61">
        <v>0</v>
      </c>
      <c r="O216" s="61">
        <v>0</v>
      </c>
      <c r="P216" s="61">
        <v>0</v>
      </c>
      <c r="Q216" s="61">
        <v>0</v>
      </c>
      <c r="R216" s="61">
        <v>0</v>
      </c>
      <c r="S216" s="61">
        <v>0</v>
      </c>
    </row>
    <row r="217" spans="1:19" s="10" customFormat="1" ht="15" x14ac:dyDescent="0.2">
      <c r="A217" s="68">
        <v>733</v>
      </c>
      <c r="B217" s="78" t="s">
        <v>235</v>
      </c>
      <c r="C217" s="80"/>
      <c r="D217" s="81"/>
      <c r="E217" s="81"/>
      <c r="F217" s="81"/>
      <c r="G217" s="80"/>
      <c r="H217" s="61">
        <v>1100537</v>
      </c>
      <c r="I217" s="61"/>
      <c r="J217" s="61">
        <v>6499</v>
      </c>
      <c r="K217" s="61">
        <v>2079</v>
      </c>
      <c r="L217" s="61">
        <v>0</v>
      </c>
      <c r="M217" s="61">
        <v>-5002</v>
      </c>
      <c r="N217" s="61">
        <v>-14501</v>
      </c>
      <c r="O217" s="61">
        <v>0</v>
      </c>
      <c r="P217" s="61">
        <v>-6809</v>
      </c>
      <c r="Q217" s="61">
        <v>-17734</v>
      </c>
      <c r="R217" s="61">
        <v>93131</v>
      </c>
      <c r="S217" s="61">
        <v>75397</v>
      </c>
    </row>
    <row r="218" spans="1:19" s="10" customFormat="1" ht="15" x14ac:dyDescent="0.2">
      <c r="A218" s="68">
        <v>734</v>
      </c>
      <c r="B218" s="78" t="s">
        <v>236</v>
      </c>
      <c r="C218" s="80"/>
      <c r="D218" s="81"/>
      <c r="E218" s="81"/>
      <c r="F218" s="81"/>
      <c r="G218" s="80"/>
      <c r="H218" s="61">
        <v>1162535</v>
      </c>
      <c r="I218" s="61"/>
      <c r="J218" s="61">
        <v>5927</v>
      </c>
      <c r="K218" s="61">
        <v>1896</v>
      </c>
      <c r="L218" s="61">
        <v>0</v>
      </c>
      <c r="M218" s="61">
        <v>-4561</v>
      </c>
      <c r="N218" s="61">
        <v>-13225</v>
      </c>
      <c r="O218" s="61">
        <v>0</v>
      </c>
      <c r="P218" s="61">
        <v>-6210</v>
      </c>
      <c r="Q218" s="61">
        <v>-16173</v>
      </c>
      <c r="R218" s="61">
        <v>84936</v>
      </c>
      <c r="S218" s="61">
        <v>68763</v>
      </c>
    </row>
    <row r="219" spans="1:19" s="10" customFormat="1" ht="15" x14ac:dyDescent="0.2">
      <c r="A219" s="68">
        <v>735</v>
      </c>
      <c r="B219" s="78" t="s">
        <v>237</v>
      </c>
      <c r="C219" s="80"/>
      <c r="D219" s="81"/>
      <c r="E219" s="81"/>
      <c r="F219" s="81"/>
      <c r="G219" s="80"/>
      <c r="H219" s="61">
        <v>2268684</v>
      </c>
      <c r="I219" s="61"/>
      <c r="J219" s="61">
        <v>161763</v>
      </c>
      <c r="K219" s="61">
        <v>51744</v>
      </c>
      <c r="L219" s="61">
        <v>0</v>
      </c>
      <c r="M219" s="61">
        <v>-124483</v>
      </c>
      <c r="N219" s="61">
        <v>-360944</v>
      </c>
      <c r="O219" s="61">
        <v>0</v>
      </c>
      <c r="P219" s="61">
        <v>-169483</v>
      </c>
      <c r="Q219" s="61">
        <v>-441403</v>
      </c>
      <c r="R219" s="61">
        <v>2318074</v>
      </c>
      <c r="S219" s="61">
        <v>1876671</v>
      </c>
    </row>
    <row r="220" spans="1:19" s="10" customFormat="1" ht="15" x14ac:dyDescent="0.2">
      <c r="A220" s="68">
        <v>736</v>
      </c>
      <c r="B220" s="78" t="s">
        <v>238</v>
      </c>
      <c r="C220" s="80"/>
      <c r="D220" s="81"/>
      <c r="E220" s="81"/>
      <c r="F220" s="81"/>
      <c r="G220" s="80"/>
      <c r="H220" s="61">
        <v>0</v>
      </c>
      <c r="I220" s="61"/>
      <c r="J220" s="61">
        <v>0</v>
      </c>
      <c r="K220" s="61">
        <v>0</v>
      </c>
      <c r="L220" s="61">
        <v>0</v>
      </c>
      <c r="M220" s="61">
        <v>0</v>
      </c>
      <c r="N220" s="61">
        <v>0</v>
      </c>
      <c r="O220" s="61">
        <v>0</v>
      </c>
      <c r="P220" s="61">
        <v>0</v>
      </c>
      <c r="Q220" s="61">
        <v>0</v>
      </c>
      <c r="R220" s="61">
        <v>0</v>
      </c>
      <c r="S220" s="61">
        <v>0</v>
      </c>
    </row>
    <row r="221" spans="1:19" s="10" customFormat="1" ht="15" x14ac:dyDescent="0.2">
      <c r="A221" s="68">
        <v>737</v>
      </c>
      <c r="B221" s="78" t="s">
        <v>239</v>
      </c>
      <c r="C221" s="80"/>
      <c r="D221" s="81"/>
      <c r="E221" s="81"/>
      <c r="F221" s="81"/>
      <c r="G221" s="80"/>
      <c r="H221" s="61">
        <v>1097780</v>
      </c>
      <c r="I221" s="61"/>
      <c r="J221" s="61">
        <v>70016</v>
      </c>
      <c r="K221" s="61">
        <v>22396</v>
      </c>
      <c r="L221" s="61">
        <v>0</v>
      </c>
      <c r="M221" s="61">
        <v>-53879</v>
      </c>
      <c r="N221" s="61">
        <v>-156228</v>
      </c>
      <c r="O221" s="61">
        <v>0</v>
      </c>
      <c r="P221" s="61">
        <v>-73357</v>
      </c>
      <c r="Q221" s="61">
        <v>-191052</v>
      </c>
      <c r="R221" s="61">
        <v>1003335</v>
      </c>
      <c r="S221" s="61">
        <v>812283</v>
      </c>
    </row>
    <row r="222" spans="1:19" s="10" customFormat="1" ht="15" x14ac:dyDescent="0.2">
      <c r="A222" s="68">
        <v>738</v>
      </c>
      <c r="B222" s="78" t="s">
        <v>240</v>
      </c>
      <c r="C222" s="80"/>
      <c r="D222" s="81"/>
      <c r="E222" s="81"/>
      <c r="F222" s="81"/>
      <c r="G222" s="80"/>
      <c r="H222" s="61">
        <v>5032</v>
      </c>
      <c r="I222" s="61"/>
      <c r="J222" s="61">
        <v>0</v>
      </c>
      <c r="K222" s="61">
        <v>0</v>
      </c>
      <c r="L222" s="61">
        <v>0</v>
      </c>
      <c r="M222" s="61">
        <v>2</v>
      </c>
      <c r="N222" s="61">
        <v>0</v>
      </c>
      <c r="O222" s="61">
        <v>0</v>
      </c>
      <c r="P222" s="61">
        <v>0</v>
      </c>
      <c r="Q222" s="61">
        <v>2</v>
      </c>
      <c r="R222" s="61">
        <v>0</v>
      </c>
      <c r="S222" s="61">
        <v>2</v>
      </c>
    </row>
    <row r="223" spans="1:19" s="10" customFormat="1" ht="15" x14ac:dyDescent="0.2">
      <c r="A223" s="68">
        <v>739</v>
      </c>
      <c r="B223" s="78" t="s">
        <v>241</v>
      </c>
      <c r="C223" s="80"/>
      <c r="D223" s="81"/>
      <c r="E223" s="81"/>
      <c r="F223" s="81"/>
      <c r="G223" s="80"/>
      <c r="H223" s="61">
        <v>792684</v>
      </c>
      <c r="I223" s="61"/>
      <c r="J223" s="61">
        <v>51006</v>
      </c>
      <c r="K223" s="61">
        <v>16316</v>
      </c>
      <c r="L223" s="61">
        <v>0</v>
      </c>
      <c r="M223" s="61">
        <v>-39250</v>
      </c>
      <c r="N223" s="61">
        <v>-113811</v>
      </c>
      <c r="O223" s="61">
        <v>0</v>
      </c>
      <c r="P223" s="61">
        <v>-53440</v>
      </c>
      <c r="Q223" s="61">
        <v>-139179</v>
      </c>
      <c r="R223" s="61">
        <v>730923</v>
      </c>
      <c r="S223" s="61">
        <v>591744</v>
      </c>
    </row>
    <row r="224" spans="1:19" s="10" customFormat="1" ht="15" x14ac:dyDescent="0.2">
      <c r="A224" s="68">
        <v>740</v>
      </c>
      <c r="B224" s="78" t="s">
        <v>242</v>
      </c>
      <c r="C224" s="80"/>
      <c r="D224" s="81"/>
      <c r="E224" s="81"/>
      <c r="F224" s="81"/>
      <c r="G224" s="80"/>
      <c r="H224" s="61">
        <v>0</v>
      </c>
      <c r="I224" s="61"/>
      <c r="J224" s="61">
        <v>0</v>
      </c>
      <c r="K224" s="61">
        <v>0</v>
      </c>
      <c r="L224" s="61">
        <v>0</v>
      </c>
      <c r="M224" s="61">
        <v>0</v>
      </c>
      <c r="N224" s="61">
        <v>0</v>
      </c>
      <c r="O224" s="61">
        <v>0</v>
      </c>
      <c r="P224" s="61">
        <v>0</v>
      </c>
      <c r="Q224" s="61">
        <v>0</v>
      </c>
      <c r="R224" s="61">
        <v>0</v>
      </c>
      <c r="S224" s="61">
        <v>0</v>
      </c>
    </row>
    <row r="225" spans="1:19" s="10" customFormat="1" ht="15" x14ac:dyDescent="0.2">
      <c r="A225" s="68">
        <v>741</v>
      </c>
      <c r="B225" s="78" t="s">
        <v>243</v>
      </c>
      <c r="C225" s="80"/>
      <c r="D225" s="81"/>
      <c r="E225" s="81"/>
      <c r="F225" s="81"/>
      <c r="G225" s="80"/>
      <c r="H225" s="61">
        <v>2202230</v>
      </c>
      <c r="I225" s="61"/>
      <c r="J225" s="61">
        <v>150651</v>
      </c>
      <c r="K225" s="61">
        <v>48189</v>
      </c>
      <c r="L225" s="61">
        <v>0</v>
      </c>
      <c r="M225" s="61">
        <v>-115928</v>
      </c>
      <c r="N225" s="61">
        <v>-336149</v>
      </c>
      <c r="O225" s="61">
        <v>0</v>
      </c>
      <c r="P225" s="61">
        <v>-157840</v>
      </c>
      <c r="Q225" s="61">
        <v>-411077</v>
      </c>
      <c r="R225" s="61">
        <v>2158835</v>
      </c>
      <c r="S225" s="61">
        <v>1747758</v>
      </c>
    </row>
    <row r="226" spans="1:19" s="10" customFormat="1" ht="15" x14ac:dyDescent="0.2">
      <c r="A226" s="68">
        <v>742</v>
      </c>
      <c r="B226" s="78" t="s">
        <v>244</v>
      </c>
      <c r="C226" s="80"/>
      <c r="D226" s="81"/>
      <c r="E226" s="81"/>
      <c r="F226" s="81"/>
      <c r="G226" s="80"/>
      <c r="H226" s="61">
        <v>673311</v>
      </c>
      <c r="I226" s="61"/>
      <c r="J226" s="61">
        <v>49470</v>
      </c>
      <c r="K226" s="61">
        <v>15824</v>
      </c>
      <c r="L226" s="61">
        <v>0</v>
      </c>
      <c r="M226" s="61">
        <v>-38064</v>
      </c>
      <c r="N226" s="61">
        <v>-110382</v>
      </c>
      <c r="O226" s="61">
        <v>0</v>
      </c>
      <c r="P226" s="61">
        <v>-51830</v>
      </c>
      <c r="Q226" s="61">
        <v>-134982</v>
      </c>
      <c r="R226" s="61">
        <v>708904</v>
      </c>
      <c r="S226" s="61">
        <v>573922</v>
      </c>
    </row>
    <row r="227" spans="1:19" s="10" customFormat="1" ht="15" x14ac:dyDescent="0.2">
      <c r="A227" s="68">
        <v>743</v>
      </c>
      <c r="B227" s="78" t="s">
        <v>245</v>
      </c>
      <c r="C227" s="80"/>
      <c r="D227" s="81"/>
      <c r="E227" s="81"/>
      <c r="F227" s="81"/>
      <c r="G227" s="80"/>
      <c r="H227" s="61">
        <v>1560237</v>
      </c>
      <c r="I227" s="61"/>
      <c r="J227" s="61">
        <v>99240</v>
      </c>
      <c r="K227" s="61">
        <v>31744</v>
      </c>
      <c r="L227" s="61">
        <v>0</v>
      </c>
      <c r="M227" s="61">
        <v>-76368</v>
      </c>
      <c r="N227" s="61">
        <v>-221435</v>
      </c>
      <c r="O227" s="61">
        <v>0</v>
      </c>
      <c r="P227" s="61">
        <v>-103976</v>
      </c>
      <c r="Q227" s="61">
        <v>-270795</v>
      </c>
      <c r="R227" s="61">
        <v>1422113</v>
      </c>
      <c r="S227" s="61">
        <v>1151318</v>
      </c>
    </row>
    <row r="228" spans="1:19" s="10" customFormat="1" ht="15" x14ac:dyDescent="0.2">
      <c r="A228" s="68">
        <v>744</v>
      </c>
      <c r="B228" s="78" t="s">
        <v>246</v>
      </c>
      <c r="C228" s="80"/>
      <c r="D228" s="81"/>
      <c r="E228" s="81"/>
      <c r="F228" s="81"/>
      <c r="G228" s="80"/>
      <c r="H228" s="61">
        <v>0</v>
      </c>
      <c r="I228" s="61"/>
      <c r="J228" s="61">
        <v>0</v>
      </c>
      <c r="K228" s="61">
        <v>0</v>
      </c>
      <c r="L228" s="61">
        <v>0</v>
      </c>
      <c r="M228" s="61">
        <v>0</v>
      </c>
      <c r="N228" s="61">
        <v>0</v>
      </c>
      <c r="O228" s="61">
        <v>0</v>
      </c>
      <c r="P228" s="61">
        <v>0</v>
      </c>
      <c r="Q228" s="61">
        <v>0</v>
      </c>
      <c r="R228" s="61">
        <v>0</v>
      </c>
      <c r="S228" s="61">
        <v>0</v>
      </c>
    </row>
    <row r="229" spans="1:19" s="10" customFormat="1" ht="15" x14ac:dyDescent="0.2">
      <c r="A229" s="68">
        <v>745</v>
      </c>
      <c r="B229" s="78" t="s">
        <v>247</v>
      </c>
      <c r="C229" s="80"/>
      <c r="D229" s="81"/>
      <c r="E229" s="81"/>
      <c r="F229" s="81"/>
      <c r="G229" s="80"/>
      <c r="H229" s="61">
        <v>1795339</v>
      </c>
      <c r="I229" s="61"/>
      <c r="J229" s="61">
        <v>112138</v>
      </c>
      <c r="K229" s="61">
        <v>35870</v>
      </c>
      <c r="L229" s="61">
        <v>0</v>
      </c>
      <c r="M229" s="61">
        <v>-86292</v>
      </c>
      <c r="N229" s="61">
        <v>-250215</v>
      </c>
      <c r="O229" s="61">
        <v>0</v>
      </c>
      <c r="P229" s="61">
        <v>-117489</v>
      </c>
      <c r="Q229" s="61">
        <v>-305988</v>
      </c>
      <c r="R229" s="61">
        <v>1606943</v>
      </c>
      <c r="S229" s="61">
        <v>1300955</v>
      </c>
    </row>
    <row r="230" spans="1:19" s="10" customFormat="1" ht="15" x14ac:dyDescent="0.2">
      <c r="A230" s="68">
        <v>747</v>
      </c>
      <c r="B230" s="78" t="s">
        <v>248</v>
      </c>
      <c r="C230" s="80"/>
      <c r="D230" s="81"/>
      <c r="E230" s="81"/>
      <c r="F230" s="81"/>
      <c r="G230" s="80"/>
      <c r="H230" s="61">
        <v>1264998</v>
      </c>
      <c r="I230" s="61"/>
      <c r="J230" s="61">
        <v>87300</v>
      </c>
      <c r="K230" s="61">
        <v>27925</v>
      </c>
      <c r="L230" s="61">
        <v>0</v>
      </c>
      <c r="M230" s="61">
        <v>-67178</v>
      </c>
      <c r="N230" s="61">
        <v>-194792</v>
      </c>
      <c r="O230" s="61">
        <v>0</v>
      </c>
      <c r="P230" s="61">
        <v>-91465</v>
      </c>
      <c r="Q230" s="61">
        <v>-238210</v>
      </c>
      <c r="R230" s="61">
        <v>1251005</v>
      </c>
      <c r="S230" s="61">
        <v>1012795</v>
      </c>
    </row>
    <row r="231" spans="1:19" s="10" customFormat="1" ht="15" x14ac:dyDescent="0.2">
      <c r="A231" s="68">
        <v>748</v>
      </c>
      <c r="B231" s="78" t="s">
        <v>249</v>
      </c>
      <c r="C231" s="80"/>
      <c r="D231" s="81"/>
      <c r="E231" s="81"/>
      <c r="F231" s="81"/>
      <c r="G231" s="80"/>
      <c r="H231" s="61">
        <v>727456</v>
      </c>
      <c r="I231" s="61"/>
      <c r="J231" s="61">
        <v>50210</v>
      </c>
      <c r="K231" s="61">
        <v>16061</v>
      </c>
      <c r="L231" s="61">
        <v>0</v>
      </c>
      <c r="M231" s="61">
        <v>-38637</v>
      </c>
      <c r="N231" s="61">
        <v>-112033</v>
      </c>
      <c r="O231" s="61">
        <v>0</v>
      </c>
      <c r="P231" s="61">
        <v>-52606</v>
      </c>
      <c r="Q231" s="61">
        <v>-137005</v>
      </c>
      <c r="R231" s="61">
        <v>719507</v>
      </c>
      <c r="S231" s="61">
        <v>582502</v>
      </c>
    </row>
    <row r="232" spans="1:19" s="10" customFormat="1" ht="15" x14ac:dyDescent="0.2">
      <c r="A232" s="68">
        <v>749</v>
      </c>
      <c r="B232" s="78" t="s">
        <v>250</v>
      </c>
      <c r="C232" s="80"/>
      <c r="D232" s="81"/>
      <c r="E232" s="81"/>
      <c r="F232" s="81"/>
      <c r="G232" s="80"/>
      <c r="H232" s="61">
        <v>1515568</v>
      </c>
      <c r="I232" s="61"/>
      <c r="J232" s="61">
        <v>95969</v>
      </c>
      <c r="K232" s="61">
        <v>30698</v>
      </c>
      <c r="L232" s="61">
        <v>0</v>
      </c>
      <c r="M232" s="61">
        <v>-73851</v>
      </c>
      <c r="N232" s="61">
        <v>-214135</v>
      </c>
      <c r="O232" s="61">
        <v>0</v>
      </c>
      <c r="P232" s="61">
        <v>-100548</v>
      </c>
      <c r="Q232" s="61">
        <v>-261867</v>
      </c>
      <c r="R232" s="61">
        <v>1375232</v>
      </c>
      <c r="S232" s="61">
        <v>1113365</v>
      </c>
    </row>
    <row r="233" spans="1:19" s="10" customFormat="1" ht="15" x14ac:dyDescent="0.2">
      <c r="A233" s="68">
        <v>750</v>
      </c>
      <c r="B233" s="78" t="s">
        <v>251</v>
      </c>
      <c r="C233" s="80"/>
      <c r="D233" s="81"/>
      <c r="E233" s="81"/>
      <c r="F233" s="81"/>
      <c r="G233" s="80"/>
      <c r="H233" s="61">
        <v>0</v>
      </c>
      <c r="I233" s="61"/>
      <c r="J233" s="61">
        <v>0</v>
      </c>
      <c r="K233" s="61">
        <v>0</v>
      </c>
      <c r="L233" s="61">
        <v>0</v>
      </c>
      <c r="M233" s="61">
        <v>0</v>
      </c>
      <c r="N233" s="61">
        <v>0</v>
      </c>
      <c r="O233" s="61">
        <v>0</v>
      </c>
      <c r="P233" s="61">
        <v>0</v>
      </c>
      <c r="Q233" s="61">
        <v>0</v>
      </c>
      <c r="R233" s="61">
        <v>0</v>
      </c>
      <c r="S233" s="61">
        <v>0</v>
      </c>
    </row>
    <row r="234" spans="1:19" s="10" customFormat="1" ht="15" x14ac:dyDescent="0.2">
      <c r="A234" s="68">
        <v>751</v>
      </c>
      <c r="B234" s="78" t="s">
        <v>252</v>
      </c>
      <c r="C234" s="80"/>
      <c r="D234" s="81"/>
      <c r="E234" s="81"/>
      <c r="F234" s="81"/>
      <c r="G234" s="80"/>
      <c r="H234" s="61">
        <v>44396</v>
      </c>
      <c r="I234" s="61"/>
      <c r="J234" s="61">
        <v>3083</v>
      </c>
      <c r="K234" s="61">
        <v>986</v>
      </c>
      <c r="L234" s="61">
        <v>0</v>
      </c>
      <c r="M234" s="61">
        <v>-2372</v>
      </c>
      <c r="N234" s="61">
        <v>-6879</v>
      </c>
      <c r="O234" s="61">
        <v>0</v>
      </c>
      <c r="P234" s="61">
        <v>-3230</v>
      </c>
      <c r="Q234" s="61">
        <v>-8412</v>
      </c>
      <c r="R234" s="61">
        <v>44177</v>
      </c>
      <c r="S234" s="61">
        <v>35765</v>
      </c>
    </row>
    <row r="235" spans="1:19" s="10" customFormat="1" ht="15" x14ac:dyDescent="0.2">
      <c r="A235" s="68">
        <v>752</v>
      </c>
      <c r="B235" s="78" t="s">
        <v>253</v>
      </c>
      <c r="C235" s="80"/>
      <c r="D235" s="81"/>
      <c r="E235" s="81"/>
      <c r="F235" s="81"/>
      <c r="G235" s="80"/>
      <c r="H235" s="61">
        <v>2340527</v>
      </c>
      <c r="I235" s="61"/>
      <c r="J235" s="61">
        <v>147808</v>
      </c>
      <c r="K235" s="61">
        <v>47280</v>
      </c>
      <c r="L235" s="61">
        <v>0</v>
      </c>
      <c r="M235" s="61">
        <v>-113740</v>
      </c>
      <c r="N235" s="61">
        <v>-329805</v>
      </c>
      <c r="O235" s="61">
        <v>0</v>
      </c>
      <c r="P235" s="61">
        <v>-154861</v>
      </c>
      <c r="Q235" s="61">
        <v>-403318</v>
      </c>
      <c r="R235" s="61">
        <v>2118093</v>
      </c>
      <c r="S235" s="61">
        <v>1714775</v>
      </c>
    </row>
    <row r="236" spans="1:19" s="10" customFormat="1" ht="15" x14ac:dyDescent="0.2">
      <c r="A236" s="68">
        <v>753</v>
      </c>
      <c r="B236" s="78" t="s">
        <v>254</v>
      </c>
      <c r="C236" s="80"/>
      <c r="D236" s="81"/>
      <c r="E236" s="81"/>
      <c r="F236" s="81"/>
      <c r="G236" s="80"/>
      <c r="H236" s="61">
        <v>1659692</v>
      </c>
      <c r="I236" s="61"/>
      <c r="J236" s="61">
        <v>110091</v>
      </c>
      <c r="K236" s="61">
        <v>35215</v>
      </c>
      <c r="L236" s="61">
        <v>0</v>
      </c>
      <c r="M236" s="61">
        <v>-84718</v>
      </c>
      <c r="N236" s="61">
        <v>-245647</v>
      </c>
      <c r="O236" s="61">
        <v>0</v>
      </c>
      <c r="P236" s="61">
        <v>-115345</v>
      </c>
      <c r="Q236" s="61">
        <v>-300404</v>
      </c>
      <c r="R236" s="61">
        <v>1577611</v>
      </c>
      <c r="S236" s="61">
        <v>1277207</v>
      </c>
    </row>
    <row r="237" spans="1:19" s="10" customFormat="1" ht="15" x14ac:dyDescent="0.2">
      <c r="A237" s="68">
        <v>754</v>
      </c>
      <c r="B237" s="78" t="s">
        <v>255</v>
      </c>
      <c r="C237" s="80"/>
      <c r="D237" s="81"/>
      <c r="E237" s="81"/>
      <c r="F237" s="81"/>
      <c r="G237" s="80"/>
      <c r="H237" s="61">
        <v>1453530</v>
      </c>
      <c r="I237" s="61"/>
      <c r="J237" s="61">
        <v>73033</v>
      </c>
      <c r="K237" s="61">
        <v>23361</v>
      </c>
      <c r="L237" s="61">
        <v>0</v>
      </c>
      <c r="M237" s="61">
        <v>-56199</v>
      </c>
      <c r="N237" s="61">
        <v>-162960</v>
      </c>
      <c r="O237" s="61">
        <v>0</v>
      </c>
      <c r="P237" s="61">
        <v>-76518</v>
      </c>
      <c r="Q237" s="61">
        <v>-199283</v>
      </c>
      <c r="R237" s="61">
        <v>1046568</v>
      </c>
      <c r="S237" s="61">
        <v>847285</v>
      </c>
    </row>
    <row r="238" spans="1:19" s="10" customFormat="1" ht="15" x14ac:dyDescent="0.2">
      <c r="A238" s="68">
        <v>756</v>
      </c>
      <c r="B238" s="78" t="s">
        <v>256</v>
      </c>
      <c r="C238" s="80"/>
      <c r="D238" s="81"/>
      <c r="E238" s="81"/>
      <c r="F238" s="81"/>
      <c r="G238" s="80"/>
      <c r="H238" s="61">
        <v>3216271</v>
      </c>
      <c r="I238" s="61"/>
      <c r="J238" s="61">
        <v>228710</v>
      </c>
      <c r="K238" s="61">
        <v>73158</v>
      </c>
      <c r="L238" s="61">
        <v>0</v>
      </c>
      <c r="M238" s="61">
        <v>-175996</v>
      </c>
      <c r="N238" s="61">
        <v>-510321</v>
      </c>
      <c r="O238" s="61">
        <v>0</v>
      </c>
      <c r="P238" s="61">
        <v>-239623</v>
      </c>
      <c r="Q238" s="61">
        <v>-624072</v>
      </c>
      <c r="R238" s="61">
        <v>3277413</v>
      </c>
      <c r="S238" s="61">
        <v>2653341</v>
      </c>
    </row>
    <row r="239" spans="1:19" s="10" customFormat="1" ht="15" x14ac:dyDescent="0.2">
      <c r="A239" s="68">
        <v>757</v>
      </c>
      <c r="B239" s="78" t="s">
        <v>257</v>
      </c>
      <c r="C239" s="80"/>
      <c r="D239" s="81"/>
      <c r="E239" s="81"/>
      <c r="F239" s="81"/>
      <c r="G239" s="80"/>
      <c r="H239" s="61">
        <v>729779</v>
      </c>
      <c r="I239" s="61"/>
      <c r="J239" s="61">
        <v>49932</v>
      </c>
      <c r="K239" s="61">
        <v>15972</v>
      </c>
      <c r="L239" s="61">
        <v>0</v>
      </c>
      <c r="M239" s="61">
        <v>-38424</v>
      </c>
      <c r="N239" s="61">
        <v>-111414</v>
      </c>
      <c r="O239" s="61">
        <v>0</v>
      </c>
      <c r="P239" s="61">
        <v>-52315</v>
      </c>
      <c r="Q239" s="61">
        <v>-136249</v>
      </c>
      <c r="R239" s="61">
        <v>715530</v>
      </c>
      <c r="S239" s="61">
        <v>579281</v>
      </c>
    </row>
    <row r="240" spans="1:19" s="10" customFormat="1" ht="15" x14ac:dyDescent="0.2">
      <c r="A240" s="68">
        <v>759</v>
      </c>
      <c r="B240" s="78" t="s">
        <v>258</v>
      </c>
      <c r="C240" s="80"/>
      <c r="D240" s="81"/>
      <c r="E240" s="81"/>
      <c r="F240" s="81"/>
      <c r="G240" s="80"/>
      <c r="H240" s="61">
        <v>0</v>
      </c>
      <c r="I240" s="61"/>
      <c r="J240" s="61">
        <v>0</v>
      </c>
      <c r="K240" s="61">
        <v>0</v>
      </c>
      <c r="L240" s="61">
        <v>0</v>
      </c>
      <c r="M240" s="61">
        <v>0</v>
      </c>
      <c r="N240" s="61">
        <v>0</v>
      </c>
      <c r="O240" s="61">
        <v>0</v>
      </c>
      <c r="P240" s="61">
        <v>0</v>
      </c>
      <c r="Q240" s="61">
        <v>0</v>
      </c>
      <c r="R240" s="61">
        <v>0</v>
      </c>
      <c r="S240" s="61">
        <v>0</v>
      </c>
    </row>
    <row r="241" spans="1:19" s="10" customFormat="1" ht="15" x14ac:dyDescent="0.2">
      <c r="A241" s="68">
        <v>760</v>
      </c>
      <c r="B241" s="78" t="s">
        <v>259</v>
      </c>
      <c r="C241" s="80"/>
      <c r="D241" s="81"/>
      <c r="E241" s="81"/>
      <c r="F241" s="81"/>
      <c r="G241" s="80"/>
      <c r="H241" s="61">
        <v>0</v>
      </c>
      <c r="I241" s="61"/>
      <c r="J241" s="61">
        <v>0</v>
      </c>
      <c r="K241" s="61">
        <v>0</v>
      </c>
      <c r="L241" s="61">
        <v>0</v>
      </c>
      <c r="M241" s="61">
        <v>0</v>
      </c>
      <c r="N241" s="61">
        <v>0</v>
      </c>
      <c r="O241" s="61">
        <v>0</v>
      </c>
      <c r="P241" s="61">
        <v>0</v>
      </c>
      <c r="Q241" s="61">
        <v>0</v>
      </c>
      <c r="R241" s="61">
        <v>0</v>
      </c>
      <c r="S241" s="61">
        <v>0</v>
      </c>
    </row>
    <row r="242" spans="1:19" s="10" customFormat="1" ht="15" x14ac:dyDescent="0.2">
      <c r="A242" s="68">
        <v>761</v>
      </c>
      <c r="B242" s="78" t="s">
        <v>260</v>
      </c>
      <c r="C242" s="80"/>
      <c r="D242" s="81"/>
      <c r="E242" s="81"/>
      <c r="F242" s="81"/>
      <c r="G242" s="80"/>
      <c r="H242" s="61">
        <v>642877</v>
      </c>
      <c r="I242" s="61"/>
      <c r="J242" s="61">
        <v>41766</v>
      </c>
      <c r="K242" s="61">
        <v>13360</v>
      </c>
      <c r="L242" s="61">
        <v>0</v>
      </c>
      <c r="M242" s="61">
        <v>-32139</v>
      </c>
      <c r="N242" s="61">
        <v>-93193</v>
      </c>
      <c r="O242" s="61">
        <v>0</v>
      </c>
      <c r="P242" s="61">
        <v>-43759</v>
      </c>
      <c r="Q242" s="61">
        <v>-113965</v>
      </c>
      <c r="R242" s="61">
        <v>598507</v>
      </c>
      <c r="S242" s="61">
        <v>484542</v>
      </c>
    </row>
    <row r="243" spans="1:19" s="10" customFormat="1" ht="15" x14ac:dyDescent="0.2">
      <c r="A243" s="68">
        <v>762</v>
      </c>
      <c r="B243" s="78" t="s">
        <v>261</v>
      </c>
      <c r="C243" s="80"/>
      <c r="D243" s="81"/>
      <c r="E243" s="81"/>
      <c r="F243" s="81"/>
      <c r="G243" s="80"/>
      <c r="H243" s="61">
        <v>0</v>
      </c>
      <c r="I243" s="61"/>
      <c r="J243" s="61">
        <v>0</v>
      </c>
      <c r="K243" s="61">
        <v>0</v>
      </c>
      <c r="L243" s="61">
        <v>0</v>
      </c>
      <c r="M243" s="61">
        <v>0</v>
      </c>
      <c r="N243" s="61">
        <v>0</v>
      </c>
      <c r="O243" s="61">
        <v>0</v>
      </c>
      <c r="P243" s="61">
        <v>0</v>
      </c>
      <c r="Q243" s="61">
        <v>0</v>
      </c>
      <c r="R243" s="61">
        <v>0</v>
      </c>
      <c r="S243" s="61">
        <v>0</v>
      </c>
    </row>
    <row r="244" spans="1:19" s="10" customFormat="1" ht="15" x14ac:dyDescent="0.2">
      <c r="A244" s="68">
        <v>765</v>
      </c>
      <c r="B244" s="78" t="s">
        <v>262</v>
      </c>
      <c r="C244" s="80"/>
      <c r="D244" s="81"/>
      <c r="E244" s="81"/>
      <c r="F244" s="81"/>
      <c r="G244" s="80"/>
      <c r="H244" s="61">
        <v>7960427</v>
      </c>
      <c r="I244" s="61"/>
      <c r="J244" s="61">
        <v>520397</v>
      </c>
      <c r="K244" s="61">
        <v>166461</v>
      </c>
      <c r="L244" s="61">
        <v>0</v>
      </c>
      <c r="M244" s="61">
        <v>-400457</v>
      </c>
      <c r="N244" s="61">
        <v>-1161165</v>
      </c>
      <c r="O244" s="61">
        <v>0</v>
      </c>
      <c r="P244" s="61">
        <v>-545230</v>
      </c>
      <c r="Q244" s="61">
        <v>-1419994</v>
      </c>
      <c r="R244" s="61">
        <v>7457299</v>
      </c>
      <c r="S244" s="61">
        <v>6037305</v>
      </c>
    </row>
    <row r="245" spans="1:19" s="10" customFormat="1" ht="15" x14ac:dyDescent="0.2">
      <c r="A245" s="68">
        <v>766</v>
      </c>
      <c r="B245" s="78" t="s">
        <v>263</v>
      </c>
      <c r="C245" s="80"/>
      <c r="D245" s="81"/>
      <c r="E245" s="81"/>
      <c r="F245" s="81"/>
      <c r="G245" s="80"/>
      <c r="H245" s="61">
        <v>26414</v>
      </c>
      <c r="I245" s="61"/>
      <c r="J245" s="61">
        <v>3258</v>
      </c>
      <c r="K245" s="61">
        <v>1042</v>
      </c>
      <c r="L245" s="61">
        <v>0</v>
      </c>
      <c r="M245" s="61">
        <v>-2508</v>
      </c>
      <c r="N245" s="61">
        <v>-7269</v>
      </c>
      <c r="O245" s="61">
        <v>0</v>
      </c>
      <c r="P245" s="61">
        <v>-3413</v>
      </c>
      <c r="Q245" s="61">
        <v>-8890</v>
      </c>
      <c r="R245" s="61">
        <v>46685</v>
      </c>
      <c r="S245" s="61">
        <v>37795</v>
      </c>
    </row>
    <row r="246" spans="1:19" s="10" customFormat="1" ht="15" x14ac:dyDescent="0.2">
      <c r="A246" s="68">
        <v>767</v>
      </c>
      <c r="B246" s="78" t="s">
        <v>264</v>
      </c>
      <c r="C246" s="80"/>
      <c r="D246" s="81"/>
      <c r="E246" s="81"/>
      <c r="F246" s="81"/>
      <c r="G246" s="80"/>
      <c r="H246" s="61">
        <v>6719620</v>
      </c>
      <c r="I246" s="61"/>
      <c r="J246" s="61">
        <v>463093</v>
      </c>
      <c r="K246" s="61">
        <v>148131</v>
      </c>
      <c r="L246" s="61">
        <v>0</v>
      </c>
      <c r="M246" s="61">
        <v>-356358</v>
      </c>
      <c r="N246" s="61">
        <v>-1033301</v>
      </c>
      <c r="O246" s="61">
        <v>0</v>
      </c>
      <c r="P246" s="61">
        <v>-485191</v>
      </c>
      <c r="Q246" s="61">
        <v>-1263626</v>
      </c>
      <c r="R246" s="61">
        <v>6636126</v>
      </c>
      <c r="S246" s="61">
        <v>5372500</v>
      </c>
    </row>
    <row r="247" spans="1:19" s="10" customFormat="1" ht="15" x14ac:dyDescent="0.2">
      <c r="A247" s="68">
        <v>768</v>
      </c>
      <c r="B247" s="78" t="s">
        <v>265</v>
      </c>
      <c r="C247" s="80"/>
      <c r="D247" s="81"/>
      <c r="E247" s="81"/>
      <c r="F247" s="81"/>
      <c r="G247" s="80"/>
      <c r="H247" s="61">
        <v>1555262</v>
      </c>
      <c r="I247" s="61"/>
      <c r="J247" s="61">
        <v>104707</v>
      </c>
      <c r="K247" s="61">
        <v>33493</v>
      </c>
      <c r="L247" s="61">
        <v>0</v>
      </c>
      <c r="M247" s="61">
        <v>-80571</v>
      </c>
      <c r="N247" s="61">
        <v>-233633</v>
      </c>
      <c r="O247" s="61">
        <v>0</v>
      </c>
      <c r="P247" s="61">
        <v>-109703</v>
      </c>
      <c r="Q247" s="61">
        <v>-285707</v>
      </c>
      <c r="R247" s="61">
        <v>1500449</v>
      </c>
      <c r="S247" s="61">
        <v>1214742</v>
      </c>
    </row>
    <row r="248" spans="1:19" s="10" customFormat="1" ht="15" x14ac:dyDescent="0.2">
      <c r="A248" s="68">
        <v>769</v>
      </c>
      <c r="B248" s="78" t="s">
        <v>266</v>
      </c>
      <c r="C248" s="80"/>
      <c r="D248" s="81"/>
      <c r="E248" s="81"/>
      <c r="F248" s="81"/>
      <c r="G248" s="80"/>
      <c r="H248" s="61">
        <v>3170573</v>
      </c>
      <c r="I248" s="61"/>
      <c r="J248" s="61">
        <v>190799</v>
      </c>
      <c r="K248" s="61">
        <v>61032</v>
      </c>
      <c r="L248" s="61">
        <v>0</v>
      </c>
      <c r="M248" s="61">
        <v>-146824</v>
      </c>
      <c r="N248" s="61">
        <v>-425732</v>
      </c>
      <c r="O248" s="61">
        <v>0</v>
      </c>
      <c r="P248" s="61">
        <v>-199904</v>
      </c>
      <c r="Q248" s="61">
        <v>-520629</v>
      </c>
      <c r="R248" s="61">
        <v>2734159</v>
      </c>
      <c r="S248" s="61">
        <v>2213530</v>
      </c>
    </row>
    <row r="249" spans="1:19" s="10" customFormat="1" ht="15" x14ac:dyDescent="0.2">
      <c r="A249" s="68">
        <v>770</v>
      </c>
      <c r="B249" s="78" t="s">
        <v>267</v>
      </c>
      <c r="C249" s="80"/>
      <c r="D249" s="81"/>
      <c r="E249" s="81"/>
      <c r="F249" s="81"/>
      <c r="G249" s="80"/>
      <c r="H249" s="61">
        <v>1481570</v>
      </c>
      <c r="I249" s="61"/>
      <c r="J249" s="61">
        <v>89777</v>
      </c>
      <c r="K249" s="61">
        <v>28717</v>
      </c>
      <c r="L249" s="61">
        <v>0</v>
      </c>
      <c r="M249" s="61">
        <v>-69085</v>
      </c>
      <c r="N249" s="61">
        <v>-200320</v>
      </c>
      <c r="O249" s="61">
        <v>0</v>
      </c>
      <c r="P249" s="61">
        <v>-94061</v>
      </c>
      <c r="Q249" s="61">
        <v>-244972</v>
      </c>
      <c r="R249" s="61">
        <v>1286508</v>
      </c>
      <c r="S249" s="61">
        <v>1041536</v>
      </c>
    </row>
    <row r="250" spans="1:19" s="10" customFormat="1" ht="15" x14ac:dyDescent="0.2">
      <c r="A250" s="68">
        <v>771</v>
      </c>
      <c r="B250" s="78" t="s">
        <v>268</v>
      </c>
      <c r="C250" s="80"/>
      <c r="D250" s="81"/>
      <c r="E250" s="81"/>
      <c r="F250" s="81"/>
      <c r="G250" s="80"/>
      <c r="H250" s="61">
        <v>948758</v>
      </c>
      <c r="I250" s="61"/>
      <c r="J250" s="61">
        <v>61742</v>
      </c>
      <c r="K250" s="61">
        <v>19750</v>
      </c>
      <c r="L250" s="61">
        <v>0</v>
      </c>
      <c r="M250" s="61">
        <v>-47516</v>
      </c>
      <c r="N250" s="61">
        <v>-137766</v>
      </c>
      <c r="O250" s="61">
        <v>0</v>
      </c>
      <c r="P250" s="61">
        <v>-64689</v>
      </c>
      <c r="Q250" s="61">
        <v>-168479</v>
      </c>
      <c r="R250" s="61">
        <v>884770</v>
      </c>
      <c r="S250" s="61">
        <v>716291</v>
      </c>
    </row>
    <row r="251" spans="1:19" s="10" customFormat="1" ht="15" x14ac:dyDescent="0.2">
      <c r="A251" s="68">
        <v>772</v>
      </c>
      <c r="B251" s="78" t="s">
        <v>269</v>
      </c>
      <c r="C251" s="80"/>
      <c r="D251" s="81"/>
      <c r="E251" s="81"/>
      <c r="F251" s="81"/>
      <c r="G251" s="80"/>
      <c r="H251" s="61">
        <v>1669766</v>
      </c>
      <c r="I251" s="61"/>
      <c r="J251" s="61">
        <v>101673</v>
      </c>
      <c r="K251" s="61">
        <v>32523</v>
      </c>
      <c r="L251" s="61">
        <v>0</v>
      </c>
      <c r="M251" s="61">
        <v>-78239</v>
      </c>
      <c r="N251" s="61">
        <v>-226864</v>
      </c>
      <c r="O251" s="61">
        <v>0</v>
      </c>
      <c r="P251" s="61">
        <v>-106525</v>
      </c>
      <c r="Q251" s="61">
        <v>-277432</v>
      </c>
      <c r="R251" s="61">
        <v>1456979</v>
      </c>
      <c r="S251" s="61">
        <v>1179547</v>
      </c>
    </row>
    <row r="252" spans="1:19" s="10" customFormat="1" ht="15" x14ac:dyDescent="0.2">
      <c r="A252" s="68">
        <v>773</v>
      </c>
      <c r="B252" s="78" t="s">
        <v>270</v>
      </c>
      <c r="C252" s="80"/>
      <c r="D252" s="81"/>
      <c r="E252" s="81"/>
      <c r="F252" s="81"/>
      <c r="G252" s="80"/>
      <c r="H252" s="61">
        <v>1179484</v>
      </c>
      <c r="I252" s="61"/>
      <c r="J252" s="61">
        <v>71659</v>
      </c>
      <c r="K252" s="61">
        <v>22922</v>
      </c>
      <c r="L252" s="61">
        <v>0</v>
      </c>
      <c r="M252" s="61">
        <v>-55142</v>
      </c>
      <c r="N252" s="61">
        <v>-159893</v>
      </c>
      <c r="O252" s="61">
        <v>0</v>
      </c>
      <c r="P252" s="61">
        <v>-75078</v>
      </c>
      <c r="Q252" s="61">
        <v>-195532</v>
      </c>
      <c r="R252" s="61">
        <v>1026872</v>
      </c>
      <c r="S252" s="61">
        <v>831340</v>
      </c>
    </row>
    <row r="253" spans="1:19" s="10" customFormat="1" ht="15" x14ac:dyDescent="0.2">
      <c r="A253" s="68">
        <v>774</v>
      </c>
      <c r="B253" s="78" t="s">
        <v>271</v>
      </c>
      <c r="C253" s="80"/>
      <c r="D253" s="81"/>
      <c r="E253" s="81"/>
      <c r="F253" s="81"/>
      <c r="G253" s="80"/>
      <c r="H253" s="61">
        <v>1262167</v>
      </c>
      <c r="I253" s="61"/>
      <c r="J253" s="61">
        <v>80830</v>
      </c>
      <c r="K253" s="61">
        <v>25855</v>
      </c>
      <c r="L253" s="61">
        <v>0</v>
      </c>
      <c r="M253" s="61">
        <v>-62196</v>
      </c>
      <c r="N253" s="61">
        <v>-180357</v>
      </c>
      <c r="O253" s="61">
        <v>0</v>
      </c>
      <c r="P253" s="61">
        <v>-84687</v>
      </c>
      <c r="Q253" s="61">
        <v>-220555</v>
      </c>
      <c r="R253" s="61">
        <v>1158296</v>
      </c>
      <c r="S253" s="61">
        <v>937741</v>
      </c>
    </row>
    <row r="254" spans="1:19" s="10" customFormat="1" ht="15" x14ac:dyDescent="0.2">
      <c r="A254" s="68">
        <v>775</v>
      </c>
      <c r="B254" s="78" t="s">
        <v>272</v>
      </c>
      <c r="C254" s="80"/>
      <c r="D254" s="81"/>
      <c r="E254" s="81"/>
      <c r="F254" s="81"/>
      <c r="G254" s="80"/>
      <c r="H254" s="61">
        <v>1431954</v>
      </c>
      <c r="I254" s="61"/>
      <c r="J254" s="61">
        <v>100826</v>
      </c>
      <c r="K254" s="61">
        <v>32252</v>
      </c>
      <c r="L254" s="61">
        <v>0</v>
      </c>
      <c r="M254" s="61">
        <v>-77587</v>
      </c>
      <c r="N254" s="61">
        <v>-224974</v>
      </c>
      <c r="O254" s="61">
        <v>0</v>
      </c>
      <c r="P254" s="61">
        <v>-105637</v>
      </c>
      <c r="Q254" s="61">
        <v>-275120</v>
      </c>
      <c r="R254" s="61">
        <v>1444839</v>
      </c>
      <c r="S254" s="61">
        <v>1169719</v>
      </c>
    </row>
    <row r="255" spans="1:19" s="10" customFormat="1" ht="15" x14ac:dyDescent="0.2">
      <c r="A255" s="68">
        <v>776</v>
      </c>
      <c r="B255" s="78" t="s">
        <v>273</v>
      </c>
      <c r="C255" s="80"/>
      <c r="D255" s="81"/>
      <c r="E255" s="81"/>
      <c r="F255" s="81"/>
      <c r="G255" s="80"/>
      <c r="H255" s="61">
        <v>1378886</v>
      </c>
      <c r="I255" s="61"/>
      <c r="J255" s="61">
        <v>89682</v>
      </c>
      <c r="K255" s="61">
        <v>28687</v>
      </c>
      <c r="L255" s="61">
        <v>0</v>
      </c>
      <c r="M255" s="61">
        <v>-69014</v>
      </c>
      <c r="N255" s="61">
        <v>-200108</v>
      </c>
      <c r="O255" s="61">
        <v>0</v>
      </c>
      <c r="P255" s="61">
        <v>-93962</v>
      </c>
      <c r="Q255" s="61">
        <v>-244715</v>
      </c>
      <c r="R255" s="61">
        <v>1285145</v>
      </c>
      <c r="S255" s="61">
        <v>1040430</v>
      </c>
    </row>
    <row r="256" spans="1:19" s="10" customFormat="1" ht="15" x14ac:dyDescent="0.2">
      <c r="A256" s="68">
        <v>777</v>
      </c>
      <c r="B256" s="78" t="s">
        <v>274</v>
      </c>
      <c r="C256" s="80"/>
      <c r="D256" s="81"/>
      <c r="E256" s="81"/>
      <c r="F256" s="81"/>
      <c r="G256" s="80"/>
      <c r="H256" s="61">
        <v>7011608</v>
      </c>
      <c r="I256" s="61"/>
      <c r="J256" s="61">
        <v>459432</v>
      </c>
      <c r="K256" s="61">
        <v>146960</v>
      </c>
      <c r="L256" s="61">
        <v>0</v>
      </c>
      <c r="M256" s="61">
        <v>-353548</v>
      </c>
      <c r="N256" s="61">
        <v>-1025132</v>
      </c>
      <c r="O256" s="61">
        <v>0</v>
      </c>
      <c r="P256" s="61">
        <v>-481355</v>
      </c>
      <c r="Q256" s="61">
        <v>-1253643</v>
      </c>
      <c r="R256" s="61">
        <v>6583666</v>
      </c>
      <c r="S256" s="61">
        <v>5330023</v>
      </c>
    </row>
    <row r="257" spans="1:19" s="10" customFormat="1" ht="15" x14ac:dyDescent="0.2">
      <c r="A257" s="68">
        <v>778</v>
      </c>
      <c r="B257" s="78" t="s">
        <v>275</v>
      </c>
      <c r="C257" s="80"/>
      <c r="D257" s="81"/>
      <c r="E257" s="81"/>
      <c r="F257" s="81"/>
      <c r="G257" s="80"/>
      <c r="H257" s="61">
        <v>1635012</v>
      </c>
      <c r="I257" s="61"/>
      <c r="J257" s="61">
        <v>116916</v>
      </c>
      <c r="K257" s="61">
        <v>37398</v>
      </c>
      <c r="L257" s="61">
        <v>0</v>
      </c>
      <c r="M257" s="61">
        <v>-89970</v>
      </c>
      <c r="N257" s="61">
        <v>-260876</v>
      </c>
      <c r="O257" s="61">
        <v>0</v>
      </c>
      <c r="P257" s="61">
        <v>-122495</v>
      </c>
      <c r="Q257" s="61">
        <v>-319027</v>
      </c>
      <c r="R257" s="61">
        <v>1675410</v>
      </c>
      <c r="S257" s="61">
        <v>1356383</v>
      </c>
    </row>
    <row r="258" spans="1:19" s="10" customFormat="1" ht="15" x14ac:dyDescent="0.2">
      <c r="A258" s="68">
        <v>779</v>
      </c>
      <c r="B258" s="78" t="s">
        <v>423</v>
      </c>
      <c r="C258" s="80"/>
      <c r="D258" s="81"/>
      <c r="E258" s="81"/>
      <c r="F258" s="81"/>
      <c r="G258" s="80"/>
      <c r="H258" s="61">
        <v>0</v>
      </c>
      <c r="I258" s="61"/>
      <c r="J258" s="61">
        <v>127669</v>
      </c>
      <c r="K258" s="61">
        <v>40838</v>
      </c>
      <c r="L258" s="61">
        <v>0</v>
      </c>
      <c r="M258" s="61">
        <v>-98244</v>
      </c>
      <c r="N258" s="61">
        <v>-284870</v>
      </c>
      <c r="O258" s="61">
        <v>0</v>
      </c>
      <c r="P258" s="61">
        <v>-133762</v>
      </c>
      <c r="Q258" s="61">
        <v>-348369</v>
      </c>
      <c r="R258" s="61">
        <v>1829506</v>
      </c>
      <c r="S258" s="61">
        <v>1481137</v>
      </c>
    </row>
    <row r="259" spans="1:19" s="10" customFormat="1" ht="15" x14ac:dyDescent="0.2">
      <c r="A259" s="68">
        <v>785</v>
      </c>
      <c r="B259" s="78" t="s">
        <v>276</v>
      </c>
      <c r="C259" s="80"/>
      <c r="D259" s="81"/>
      <c r="E259" s="81"/>
      <c r="F259" s="81"/>
      <c r="G259" s="80"/>
      <c r="H259" s="61">
        <v>1765203</v>
      </c>
      <c r="I259" s="61"/>
      <c r="J259" s="61">
        <v>113840</v>
      </c>
      <c r="K259" s="61">
        <v>36414</v>
      </c>
      <c r="L259" s="61">
        <v>0</v>
      </c>
      <c r="M259" s="61">
        <v>-87606</v>
      </c>
      <c r="N259" s="61">
        <v>-254012</v>
      </c>
      <c r="O259" s="61">
        <v>0</v>
      </c>
      <c r="P259" s="61">
        <v>-119272</v>
      </c>
      <c r="Q259" s="61">
        <v>-310636</v>
      </c>
      <c r="R259" s="61">
        <v>1631331</v>
      </c>
      <c r="S259" s="61">
        <v>1320695</v>
      </c>
    </row>
    <row r="260" spans="1:19" s="10" customFormat="1" ht="15" x14ac:dyDescent="0.2">
      <c r="A260" s="68">
        <v>786</v>
      </c>
      <c r="B260" s="78" t="s">
        <v>277</v>
      </c>
      <c r="C260" s="80"/>
      <c r="D260" s="81"/>
      <c r="E260" s="81"/>
      <c r="F260" s="81"/>
      <c r="G260" s="80"/>
      <c r="H260" s="61">
        <v>0</v>
      </c>
      <c r="I260" s="61"/>
      <c r="J260" s="61">
        <v>0</v>
      </c>
      <c r="K260" s="61">
        <v>0</v>
      </c>
      <c r="L260" s="61">
        <v>0</v>
      </c>
      <c r="M260" s="61">
        <v>0</v>
      </c>
      <c r="N260" s="61">
        <v>0</v>
      </c>
      <c r="O260" s="61">
        <v>0</v>
      </c>
      <c r="P260" s="61">
        <v>0</v>
      </c>
      <c r="Q260" s="61">
        <v>0</v>
      </c>
      <c r="R260" s="61">
        <v>0</v>
      </c>
      <c r="S260" s="61">
        <v>0</v>
      </c>
    </row>
    <row r="261" spans="1:19" s="10" customFormat="1" ht="15" x14ac:dyDescent="0.2">
      <c r="A261" s="68">
        <v>794</v>
      </c>
      <c r="B261" s="78" t="s">
        <v>278</v>
      </c>
      <c r="C261" s="80"/>
      <c r="D261" s="81"/>
      <c r="E261" s="81"/>
      <c r="F261" s="81"/>
      <c r="G261" s="80"/>
      <c r="H261" s="61">
        <v>1913671</v>
      </c>
      <c r="I261" s="61"/>
      <c r="J261" s="61">
        <v>128263</v>
      </c>
      <c r="K261" s="61">
        <v>41028</v>
      </c>
      <c r="L261" s="61">
        <v>0</v>
      </c>
      <c r="M261" s="61">
        <v>-98707</v>
      </c>
      <c r="N261" s="61">
        <v>-286194</v>
      </c>
      <c r="O261" s="61">
        <v>0</v>
      </c>
      <c r="P261" s="61">
        <v>-134384</v>
      </c>
      <c r="Q261" s="61">
        <v>-349994</v>
      </c>
      <c r="R261" s="61">
        <v>1838012</v>
      </c>
      <c r="S261" s="61">
        <v>1488018</v>
      </c>
    </row>
    <row r="262" spans="1:19" s="10" customFormat="1" ht="15" x14ac:dyDescent="0.2">
      <c r="A262" s="68">
        <v>820</v>
      </c>
      <c r="B262" s="78" t="s">
        <v>279</v>
      </c>
      <c r="C262" s="80"/>
      <c r="D262" s="81"/>
      <c r="E262" s="81"/>
      <c r="F262" s="81"/>
      <c r="G262" s="80"/>
      <c r="H262" s="61">
        <v>0</v>
      </c>
      <c r="I262" s="61"/>
      <c r="J262" s="61">
        <v>146</v>
      </c>
      <c r="K262" s="61">
        <v>47</v>
      </c>
      <c r="L262" s="61">
        <v>0</v>
      </c>
      <c r="M262" s="61">
        <v>-112</v>
      </c>
      <c r="N262" s="61">
        <v>-326</v>
      </c>
      <c r="O262" s="61">
        <v>0</v>
      </c>
      <c r="P262" s="61">
        <v>-153</v>
      </c>
      <c r="Q262" s="61">
        <v>-398</v>
      </c>
      <c r="R262" s="61">
        <v>2096</v>
      </c>
      <c r="S262" s="61">
        <v>1698</v>
      </c>
    </row>
    <row r="263" spans="1:19" s="10" customFormat="1" ht="15" x14ac:dyDescent="0.2">
      <c r="A263" s="68">
        <v>834</v>
      </c>
      <c r="B263" s="78" t="s">
        <v>280</v>
      </c>
      <c r="C263" s="80"/>
      <c r="D263" s="81"/>
      <c r="E263" s="81"/>
      <c r="F263" s="81"/>
      <c r="G263" s="80"/>
      <c r="H263" s="61">
        <v>0</v>
      </c>
      <c r="I263" s="61"/>
      <c r="J263" s="61">
        <v>202</v>
      </c>
      <c r="K263" s="61">
        <v>65</v>
      </c>
      <c r="L263" s="61">
        <v>0</v>
      </c>
      <c r="M263" s="61">
        <v>-154</v>
      </c>
      <c r="N263" s="61">
        <v>-451</v>
      </c>
      <c r="O263" s="61">
        <v>0</v>
      </c>
      <c r="P263" s="61">
        <v>-212</v>
      </c>
      <c r="Q263" s="61">
        <v>-550</v>
      </c>
      <c r="R263" s="61">
        <v>2895</v>
      </c>
      <c r="S263" s="61">
        <v>2345</v>
      </c>
    </row>
    <row r="264" spans="1:19" s="10" customFormat="1" ht="15" x14ac:dyDescent="0.2">
      <c r="A264" s="68">
        <v>837</v>
      </c>
      <c r="B264" s="78" t="s">
        <v>281</v>
      </c>
      <c r="C264" s="80"/>
      <c r="D264" s="81"/>
      <c r="E264" s="81"/>
      <c r="F264" s="81"/>
      <c r="G264" s="80"/>
      <c r="H264" s="61">
        <v>0</v>
      </c>
      <c r="I264" s="61"/>
      <c r="J264" s="61">
        <v>0</v>
      </c>
      <c r="K264" s="61">
        <v>0</v>
      </c>
      <c r="L264" s="61">
        <v>0</v>
      </c>
      <c r="M264" s="61">
        <v>0</v>
      </c>
      <c r="N264" s="61">
        <v>0</v>
      </c>
      <c r="O264" s="61">
        <v>0</v>
      </c>
      <c r="P264" s="61">
        <v>0</v>
      </c>
      <c r="Q264" s="61">
        <v>0</v>
      </c>
      <c r="R264" s="61">
        <v>0</v>
      </c>
      <c r="S264" s="61">
        <v>0</v>
      </c>
    </row>
    <row r="265" spans="1:19" s="10" customFormat="1" ht="15" x14ac:dyDescent="0.2">
      <c r="A265" s="68">
        <v>838</v>
      </c>
      <c r="B265" s="78" t="s">
        <v>282</v>
      </c>
      <c r="C265" s="80"/>
      <c r="D265" s="81"/>
      <c r="E265" s="81"/>
      <c r="F265" s="81"/>
      <c r="G265" s="80"/>
      <c r="H265" s="61">
        <v>0</v>
      </c>
      <c r="I265" s="61"/>
      <c r="J265" s="61">
        <v>0</v>
      </c>
      <c r="K265" s="61">
        <v>0</v>
      </c>
      <c r="L265" s="61">
        <v>0</v>
      </c>
      <c r="M265" s="61">
        <v>0</v>
      </c>
      <c r="N265" s="61">
        <v>0</v>
      </c>
      <c r="O265" s="61">
        <v>0</v>
      </c>
      <c r="P265" s="61">
        <v>0</v>
      </c>
      <c r="Q265" s="61">
        <v>0</v>
      </c>
      <c r="R265" s="61">
        <v>0</v>
      </c>
      <c r="S265" s="61">
        <v>0</v>
      </c>
    </row>
    <row r="266" spans="1:19" s="10" customFormat="1" ht="15" x14ac:dyDescent="0.2">
      <c r="A266" s="68">
        <v>839</v>
      </c>
      <c r="B266" s="78" t="s">
        <v>283</v>
      </c>
      <c r="C266" s="80"/>
      <c r="D266" s="81"/>
      <c r="E266" s="81"/>
      <c r="F266" s="81"/>
      <c r="G266" s="80"/>
      <c r="H266" s="61">
        <v>0</v>
      </c>
      <c r="I266" s="61"/>
      <c r="J266" s="61">
        <v>201</v>
      </c>
      <c r="K266" s="61">
        <v>64</v>
      </c>
      <c r="L266" s="61">
        <v>0</v>
      </c>
      <c r="M266" s="61">
        <v>-154</v>
      </c>
      <c r="N266" s="61">
        <v>-448</v>
      </c>
      <c r="O266" s="61">
        <v>0</v>
      </c>
      <c r="P266" s="61">
        <v>-210</v>
      </c>
      <c r="Q266" s="61">
        <v>-547</v>
      </c>
      <c r="R266" s="61">
        <v>2879</v>
      </c>
      <c r="S266" s="61">
        <v>2332</v>
      </c>
    </row>
    <row r="267" spans="1:19" s="10" customFormat="1" ht="15" x14ac:dyDescent="0.2">
      <c r="A267" s="68">
        <v>840</v>
      </c>
      <c r="B267" s="78" t="s">
        <v>284</v>
      </c>
      <c r="C267" s="80"/>
      <c r="D267" s="81"/>
      <c r="E267" s="81"/>
      <c r="F267" s="81"/>
      <c r="G267" s="80"/>
      <c r="H267" s="61">
        <v>0</v>
      </c>
      <c r="I267" s="61"/>
      <c r="J267" s="61">
        <v>0</v>
      </c>
      <c r="K267" s="61">
        <v>0</v>
      </c>
      <c r="L267" s="61">
        <v>0</v>
      </c>
      <c r="M267" s="61">
        <v>0</v>
      </c>
      <c r="N267" s="61">
        <v>0</v>
      </c>
      <c r="O267" s="61">
        <v>0</v>
      </c>
      <c r="P267" s="61">
        <v>0</v>
      </c>
      <c r="Q267" s="61">
        <v>0</v>
      </c>
      <c r="R267" s="61">
        <v>0</v>
      </c>
      <c r="S267" s="61">
        <v>0</v>
      </c>
    </row>
    <row r="268" spans="1:19" s="10" customFormat="1" ht="15" x14ac:dyDescent="0.2">
      <c r="A268" s="68">
        <v>841</v>
      </c>
      <c r="B268" s="78" t="s">
        <v>285</v>
      </c>
      <c r="C268" s="80"/>
      <c r="D268" s="81"/>
      <c r="E268" s="81"/>
      <c r="F268" s="81"/>
      <c r="G268" s="80"/>
      <c r="H268" s="61">
        <v>156066</v>
      </c>
      <c r="I268" s="61"/>
      <c r="J268" s="61">
        <v>11809</v>
      </c>
      <c r="K268" s="61">
        <v>3777</v>
      </c>
      <c r="L268" s="61">
        <v>0</v>
      </c>
      <c r="M268" s="61">
        <v>-9087</v>
      </c>
      <c r="N268" s="61">
        <v>-26349</v>
      </c>
      <c r="O268" s="61">
        <v>0</v>
      </c>
      <c r="P268" s="61">
        <v>-12372</v>
      </c>
      <c r="Q268" s="61">
        <v>-32222</v>
      </c>
      <c r="R268" s="61">
        <v>169220</v>
      </c>
      <c r="S268" s="61">
        <v>136998</v>
      </c>
    </row>
    <row r="269" spans="1:19" s="10" customFormat="1" ht="15" x14ac:dyDescent="0.2">
      <c r="A269" s="68">
        <v>842</v>
      </c>
      <c r="B269" s="78" t="s">
        <v>286</v>
      </c>
      <c r="C269" s="80"/>
      <c r="D269" s="81"/>
      <c r="E269" s="81"/>
      <c r="F269" s="81"/>
      <c r="G269" s="80"/>
      <c r="H269" s="61">
        <v>0</v>
      </c>
      <c r="I269" s="61"/>
      <c r="J269" s="61">
        <v>146</v>
      </c>
      <c r="K269" s="61">
        <v>47</v>
      </c>
      <c r="L269" s="61">
        <v>0</v>
      </c>
      <c r="M269" s="61">
        <v>-112</v>
      </c>
      <c r="N269" s="61">
        <v>-326</v>
      </c>
      <c r="O269" s="61">
        <v>0</v>
      </c>
      <c r="P269" s="61">
        <v>-153</v>
      </c>
      <c r="Q269" s="61">
        <v>-398</v>
      </c>
      <c r="R269" s="61">
        <v>2096</v>
      </c>
      <c r="S269" s="61">
        <v>1698</v>
      </c>
    </row>
    <row r="270" spans="1:19" s="10" customFormat="1" ht="15" x14ac:dyDescent="0.2">
      <c r="A270" s="68">
        <v>844</v>
      </c>
      <c r="B270" s="78" t="s">
        <v>287</v>
      </c>
      <c r="C270" s="80"/>
      <c r="D270" s="81"/>
      <c r="E270" s="81"/>
      <c r="F270" s="81"/>
      <c r="G270" s="80"/>
      <c r="H270" s="61">
        <v>0</v>
      </c>
      <c r="I270" s="61"/>
      <c r="J270" s="61">
        <v>564</v>
      </c>
      <c r="K270" s="61">
        <v>180</v>
      </c>
      <c r="L270" s="61">
        <v>0</v>
      </c>
      <c r="M270" s="61">
        <v>-432</v>
      </c>
      <c r="N270" s="61">
        <v>-1259</v>
      </c>
      <c r="O270" s="61">
        <v>0</v>
      </c>
      <c r="P270" s="61">
        <v>-591</v>
      </c>
      <c r="Q270" s="61">
        <v>-1538</v>
      </c>
      <c r="R270" s="61">
        <v>8083</v>
      </c>
      <c r="S270" s="61">
        <v>6545</v>
      </c>
    </row>
    <row r="271" spans="1:19" s="10" customFormat="1" ht="15" x14ac:dyDescent="0.2">
      <c r="A271" s="68">
        <v>845</v>
      </c>
      <c r="B271" s="78" t="s">
        <v>288</v>
      </c>
      <c r="C271" s="80"/>
      <c r="D271" s="81"/>
      <c r="E271" s="81"/>
      <c r="F271" s="81"/>
      <c r="G271" s="80"/>
      <c r="H271" s="61">
        <v>0</v>
      </c>
      <c r="I271" s="61"/>
      <c r="J271" s="61">
        <v>0</v>
      </c>
      <c r="K271" s="61">
        <v>0</v>
      </c>
      <c r="L271" s="61">
        <v>0</v>
      </c>
      <c r="M271" s="61">
        <v>0</v>
      </c>
      <c r="N271" s="61">
        <v>0</v>
      </c>
      <c r="O271" s="61">
        <v>0</v>
      </c>
      <c r="P271" s="61">
        <v>0</v>
      </c>
      <c r="Q271" s="61">
        <v>0</v>
      </c>
      <c r="R271" s="61">
        <v>0</v>
      </c>
      <c r="S271" s="61">
        <v>0</v>
      </c>
    </row>
    <row r="272" spans="1:19" s="10" customFormat="1" ht="15" x14ac:dyDescent="0.2">
      <c r="A272" s="68">
        <v>847</v>
      </c>
      <c r="B272" s="78" t="s">
        <v>289</v>
      </c>
      <c r="C272" s="80"/>
      <c r="D272" s="81"/>
      <c r="E272" s="81"/>
      <c r="F272" s="81"/>
      <c r="G272" s="80"/>
      <c r="H272" s="61">
        <v>0</v>
      </c>
      <c r="I272" s="61"/>
      <c r="J272" s="61">
        <v>37</v>
      </c>
      <c r="K272" s="61">
        <v>12</v>
      </c>
      <c r="L272" s="61">
        <v>0</v>
      </c>
      <c r="M272" s="61">
        <v>-29</v>
      </c>
      <c r="N272" s="61">
        <v>-83</v>
      </c>
      <c r="O272" s="61">
        <v>0</v>
      </c>
      <c r="P272" s="61">
        <v>-39</v>
      </c>
      <c r="Q272" s="61">
        <v>-102</v>
      </c>
      <c r="R272" s="61">
        <v>533</v>
      </c>
      <c r="S272" s="61">
        <v>431</v>
      </c>
    </row>
    <row r="273" spans="1:19" s="10" customFormat="1" ht="15" x14ac:dyDescent="0.2">
      <c r="A273" s="68">
        <v>848</v>
      </c>
      <c r="B273" s="78" t="s">
        <v>290</v>
      </c>
      <c r="C273" s="80"/>
      <c r="D273" s="81"/>
      <c r="E273" s="81"/>
      <c r="F273" s="81"/>
      <c r="G273" s="80"/>
      <c r="H273" s="61">
        <v>2543299</v>
      </c>
      <c r="I273" s="61"/>
      <c r="J273" s="61">
        <v>184342</v>
      </c>
      <c r="K273" s="61">
        <v>58966</v>
      </c>
      <c r="L273" s="61">
        <v>0</v>
      </c>
      <c r="M273" s="61">
        <v>-141854</v>
      </c>
      <c r="N273" s="61">
        <v>-411322</v>
      </c>
      <c r="O273" s="61">
        <v>0</v>
      </c>
      <c r="P273" s="61">
        <v>-193138</v>
      </c>
      <c r="Q273" s="61">
        <v>-503006</v>
      </c>
      <c r="R273" s="61">
        <v>2641619</v>
      </c>
      <c r="S273" s="61">
        <v>2138613</v>
      </c>
    </row>
    <row r="274" spans="1:19" s="10" customFormat="1" ht="15" x14ac:dyDescent="0.2">
      <c r="A274" s="68">
        <v>850</v>
      </c>
      <c r="B274" s="78" t="s">
        <v>291</v>
      </c>
      <c r="C274" s="80"/>
      <c r="D274" s="81"/>
      <c r="E274" s="81"/>
      <c r="F274" s="81"/>
      <c r="G274" s="80"/>
      <c r="H274" s="61">
        <v>0</v>
      </c>
      <c r="I274" s="61"/>
      <c r="J274" s="61">
        <v>0</v>
      </c>
      <c r="K274" s="61">
        <v>0</v>
      </c>
      <c r="L274" s="61">
        <v>0</v>
      </c>
      <c r="M274" s="61">
        <v>0</v>
      </c>
      <c r="N274" s="61">
        <v>0</v>
      </c>
      <c r="O274" s="61">
        <v>0</v>
      </c>
      <c r="P274" s="61">
        <v>0</v>
      </c>
      <c r="Q274" s="61">
        <v>0</v>
      </c>
      <c r="R274" s="61">
        <v>0</v>
      </c>
      <c r="S274" s="61">
        <v>0</v>
      </c>
    </row>
    <row r="275" spans="1:19" s="10" customFormat="1" ht="15" x14ac:dyDescent="0.2">
      <c r="A275" s="68">
        <v>851</v>
      </c>
      <c r="B275" s="78" t="s">
        <v>292</v>
      </c>
      <c r="C275" s="80"/>
      <c r="D275" s="81"/>
      <c r="E275" s="81"/>
      <c r="F275" s="81"/>
      <c r="G275" s="80"/>
      <c r="H275" s="61">
        <v>77103</v>
      </c>
      <c r="I275" s="61"/>
      <c r="J275" s="61">
        <v>5429</v>
      </c>
      <c r="K275" s="61">
        <v>1736</v>
      </c>
      <c r="L275" s="61">
        <v>0</v>
      </c>
      <c r="M275" s="61">
        <v>-4178</v>
      </c>
      <c r="N275" s="61">
        <v>-12113</v>
      </c>
      <c r="O275" s="61">
        <v>0</v>
      </c>
      <c r="P275" s="61">
        <v>-5688</v>
      </c>
      <c r="Q275" s="61">
        <v>-14814</v>
      </c>
      <c r="R275" s="61">
        <v>77791</v>
      </c>
      <c r="S275" s="61">
        <v>62977</v>
      </c>
    </row>
    <row r="276" spans="1:19" s="10" customFormat="1" ht="15" x14ac:dyDescent="0.2">
      <c r="A276" s="68">
        <v>852</v>
      </c>
      <c r="B276" s="78" t="s">
        <v>293</v>
      </c>
      <c r="C276" s="80"/>
      <c r="D276" s="81"/>
      <c r="E276" s="81"/>
      <c r="F276" s="81"/>
      <c r="G276" s="80"/>
      <c r="H276" s="61">
        <v>93416</v>
      </c>
      <c r="I276" s="61"/>
      <c r="J276" s="61">
        <v>6593</v>
      </c>
      <c r="K276" s="61">
        <v>2109</v>
      </c>
      <c r="L276" s="61">
        <v>0</v>
      </c>
      <c r="M276" s="61">
        <v>-5071</v>
      </c>
      <c r="N276" s="61">
        <v>-14711</v>
      </c>
      <c r="O276" s="61">
        <v>0</v>
      </c>
      <c r="P276" s="61">
        <v>-6907</v>
      </c>
      <c r="Q276" s="61">
        <v>-17987</v>
      </c>
      <c r="R276" s="61">
        <v>94476</v>
      </c>
      <c r="S276" s="61">
        <v>76489</v>
      </c>
    </row>
    <row r="277" spans="1:19" s="10" customFormat="1" ht="15" x14ac:dyDescent="0.2">
      <c r="A277" s="68">
        <v>853</v>
      </c>
      <c r="B277" s="78" t="s">
        <v>294</v>
      </c>
      <c r="C277" s="80"/>
      <c r="D277" s="81"/>
      <c r="E277" s="81"/>
      <c r="F277" s="81"/>
      <c r="G277" s="80"/>
      <c r="H277" s="61">
        <v>0</v>
      </c>
      <c r="I277" s="61"/>
      <c r="J277" s="61">
        <v>0</v>
      </c>
      <c r="K277" s="61">
        <v>0</v>
      </c>
      <c r="L277" s="61">
        <v>0</v>
      </c>
      <c r="M277" s="61">
        <v>0</v>
      </c>
      <c r="N277" s="61">
        <v>0</v>
      </c>
      <c r="O277" s="61">
        <v>0</v>
      </c>
      <c r="P277" s="61">
        <v>0</v>
      </c>
      <c r="Q277" s="61">
        <v>0</v>
      </c>
      <c r="R277" s="61">
        <v>0</v>
      </c>
      <c r="S277" s="61">
        <v>0</v>
      </c>
    </row>
    <row r="278" spans="1:19" s="10" customFormat="1" ht="15" x14ac:dyDescent="0.2">
      <c r="A278" s="68">
        <v>859</v>
      </c>
      <c r="B278" s="78" t="s">
        <v>295</v>
      </c>
      <c r="C278" s="80"/>
      <c r="D278" s="81"/>
      <c r="E278" s="81"/>
      <c r="F278" s="81"/>
      <c r="G278" s="80"/>
      <c r="H278" s="61">
        <v>0</v>
      </c>
      <c r="I278" s="61"/>
      <c r="J278" s="61">
        <v>0</v>
      </c>
      <c r="K278" s="61">
        <v>0</v>
      </c>
      <c r="L278" s="61">
        <v>0</v>
      </c>
      <c r="M278" s="61">
        <v>0</v>
      </c>
      <c r="N278" s="61">
        <v>0</v>
      </c>
      <c r="O278" s="61">
        <v>0</v>
      </c>
      <c r="P278" s="61">
        <v>0</v>
      </c>
      <c r="Q278" s="61">
        <v>0</v>
      </c>
      <c r="R278" s="61">
        <v>0</v>
      </c>
      <c r="S278" s="61">
        <v>0</v>
      </c>
    </row>
    <row r="279" spans="1:19" s="10" customFormat="1" ht="15" x14ac:dyDescent="0.2">
      <c r="A279" s="68">
        <v>861</v>
      </c>
      <c r="B279" s="78" t="s">
        <v>296</v>
      </c>
      <c r="C279" s="80"/>
      <c r="D279" s="81"/>
      <c r="E279" s="81"/>
      <c r="F279" s="81"/>
      <c r="G279" s="80"/>
      <c r="H279" s="61">
        <v>0</v>
      </c>
      <c r="I279" s="61"/>
      <c r="J279" s="61">
        <v>0</v>
      </c>
      <c r="K279" s="61">
        <v>0</v>
      </c>
      <c r="L279" s="61">
        <v>0</v>
      </c>
      <c r="M279" s="61">
        <v>0</v>
      </c>
      <c r="N279" s="61">
        <v>0</v>
      </c>
      <c r="O279" s="61">
        <v>0</v>
      </c>
      <c r="P279" s="61">
        <v>0</v>
      </c>
      <c r="Q279" s="61">
        <v>0</v>
      </c>
      <c r="R279" s="61">
        <v>0</v>
      </c>
      <c r="S279" s="61">
        <v>0</v>
      </c>
    </row>
    <row r="280" spans="1:19" s="10" customFormat="1" ht="15" x14ac:dyDescent="0.2">
      <c r="A280" s="68">
        <v>862</v>
      </c>
      <c r="B280" s="78" t="s">
        <v>297</v>
      </c>
      <c r="C280" s="80"/>
      <c r="D280" s="81"/>
      <c r="E280" s="81"/>
      <c r="F280" s="81"/>
      <c r="G280" s="80"/>
      <c r="H280" s="61">
        <v>0</v>
      </c>
      <c r="I280" s="61"/>
      <c r="J280" s="61">
        <v>0</v>
      </c>
      <c r="K280" s="61">
        <v>0</v>
      </c>
      <c r="L280" s="61">
        <v>0</v>
      </c>
      <c r="M280" s="61">
        <v>0</v>
      </c>
      <c r="N280" s="61">
        <v>0</v>
      </c>
      <c r="O280" s="61">
        <v>0</v>
      </c>
      <c r="P280" s="61">
        <v>0</v>
      </c>
      <c r="Q280" s="61">
        <v>0</v>
      </c>
      <c r="R280" s="61">
        <v>0</v>
      </c>
      <c r="S280" s="61">
        <v>0</v>
      </c>
    </row>
    <row r="281" spans="1:19" s="10" customFormat="1" ht="15" x14ac:dyDescent="0.2">
      <c r="A281" s="68">
        <v>863</v>
      </c>
      <c r="B281" s="78" t="s">
        <v>298</v>
      </c>
      <c r="C281" s="80"/>
      <c r="D281" s="81"/>
      <c r="E281" s="81"/>
      <c r="F281" s="81"/>
      <c r="G281" s="80"/>
      <c r="H281" s="61">
        <v>0</v>
      </c>
      <c r="I281" s="61"/>
      <c r="J281" s="61">
        <v>0</v>
      </c>
      <c r="K281" s="61">
        <v>0</v>
      </c>
      <c r="L281" s="61">
        <v>0</v>
      </c>
      <c r="M281" s="61">
        <v>0</v>
      </c>
      <c r="N281" s="61">
        <v>0</v>
      </c>
      <c r="O281" s="61">
        <v>0</v>
      </c>
      <c r="P281" s="61">
        <v>0</v>
      </c>
      <c r="Q281" s="61">
        <v>0</v>
      </c>
      <c r="R281" s="61">
        <v>0</v>
      </c>
      <c r="S281" s="61">
        <v>0</v>
      </c>
    </row>
    <row r="282" spans="1:19" s="10" customFormat="1" ht="15" x14ac:dyDescent="0.2">
      <c r="A282" s="68">
        <v>864</v>
      </c>
      <c r="B282" s="78" t="s">
        <v>299</v>
      </c>
      <c r="C282" s="80"/>
      <c r="D282" s="81"/>
      <c r="E282" s="81"/>
      <c r="F282" s="81"/>
      <c r="G282" s="80"/>
      <c r="H282" s="61">
        <v>0</v>
      </c>
      <c r="I282" s="61"/>
      <c r="J282" s="61">
        <v>0</v>
      </c>
      <c r="K282" s="61">
        <v>0</v>
      </c>
      <c r="L282" s="61">
        <v>0</v>
      </c>
      <c r="M282" s="61">
        <v>0</v>
      </c>
      <c r="N282" s="61">
        <v>0</v>
      </c>
      <c r="O282" s="61">
        <v>0</v>
      </c>
      <c r="P282" s="61">
        <v>0</v>
      </c>
      <c r="Q282" s="61">
        <v>0</v>
      </c>
      <c r="R282" s="61">
        <v>0</v>
      </c>
      <c r="S282" s="61">
        <v>0</v>
      </c>
    </row>
    <row r="283" spans="1:19" s="10" customFormat="1" ht="15" x14ac:dyDescent="0.2">
      <c r="A283" s="68">
        <v>865</v>
      </c>
      <c r="B283" s="78" t="s">
        <v>300</v>
      </c>
      <c r="C283" s="80"/>
      <c r="D283" s="81"/>
      <c r="E283" s="81"/>
      <c r="F283" s="81"/>
      <c r="G283" s="80"/>
      <c r="H283" s="61">
        <v>0</v>
      </c>
      <c r="I283" s="61"/>
      <c r="J283" s="61">
        <v>0</v>
      </c>
      <c r="K283" s="61">
        <v>0</v>
      </c>
      <c r="L283" s="61">
        <v>0</v>
      </c>
      <c r="M283" s="61">
        <v>0</v>
      </c>
      <c r="N283" s="61">
        <v>0</v>
      </c>
      <c r="O283" s="61">
        <v>0</v>
      </c>
      <c r="P283" s="61">
        <v>0</v>
      </c>
      <c r="Q283" s="61">
        <v>0</v>
      </c>
      <c r="R283" s="61">
        <v>0</v>
      </c>
      <c r="S283" s="61">
        <v>0</v>
      </c>
    </row>
    <row r="284" spans="1:19" s="10" customFormat="1" ht="15" x14ac:dyDescent="0.2">
      <c r="A284" s="68">
        <v>866</v>
      </c>
      <c r="B284" s="78" t="s">
        <v>301</v>
      </c>
      <c r="C284" s="80"/>
      <c r="D284" s="81"/>
      <c r="E284" s="81"/>
      <c r="F284" s="81"/>
      <c r="G284" s="80"/>
      <c r="H284" s="61">
        <v>0</v>
      </c>
      <c r="I284" s="61"/>
      <c r="J284" s="61">
        <v>0</v>
      </c>
      <c r="K284" s="61">
        <v>0</v>
      </c>
      <c r="L284" s="61">
        <v>0</v>
      </c>
      <c r="M284" s="61">
        <v>0</v>
      </c>
      <c r="N284" s="61">
        <v>0</v>
      </c>
      <c r="O284" s="61">
        <v>0</v>
      </c>
      <c r="P284" s="61">
        <v>0</v>
      </c>
      <c r="Q284" s="61">
        <v>0</v>
      </c>
      <c r="R284" s="61">
        <v>0</v>
      </c>
      <c r="S284" s="61">
        <v>0</v>
      </c>
    </row>
    <row r="285" spans="1:19" s="10" customFormat="1" ht="15" x14ac:dyDescent="0.2">
      <c r="A285" s="68">
        <v>867</v>
      </c>
      <c r="B285" s="78" t="s">
        <v>302</v>
      </c>
      <c r="C285" s="80"/>
      <c r="D285" s="81"/>
      <c r="E285" s="81"/>
      <c r="F285" s="81"/>
      <c r="G285" s="80"/>
      <c r="H285" s="61">
        <v>0</v>
      </c>
      <c r="I285" s="61"/>
      <c r="J285" s="61">
        <v>0</v>
      </c>
      <c r="K285" s="61">
        <v>0</v>
      </c>
      <c r="L285" s="61">
        <v>0</v>
      </c>
      <c r="M285" s="61">
        <v>0</v>
      </c>
      <c r="N285" s="61">
        <v>0</v>
      </c>
      <c r="O285" s="61">
        <v>0</v>
      </c>
      <c r="P285" s="61">
        <v>0</v>
      </c>
      <c r="Q285" s="61">
        <v>0</v>
      </c>
      <c r="R285" s="61">
        <v>0</v>
      </c>
      <c r="S285" s="61">
        <v>0</v>
      </c>
    </row>
    <row r="286" spans="1:19" s="10" customFormat="1" ht="15" x14ac:dyDescent="0.2">
      <c r="A286" s="68">
        <v>868</v>
      </c>
      <c r="B286" s="78" t="s">
        <v>303</v>
      </c>
      <c r="C286" s="80"/>
      <c r="D286" s="81"/>
      <c r="E286" s="81"/>
      <c r="F286" s="81"/>
      <c r="G286" s="80"/>
      <c r="H286" s="61">
        <v>0</v>
      </c>
      <c r="I286" s="61"/>
      <c r="J286" s="61">
        <v>0</v>
      </c>
      <c r="K286" s="61">
        <v>0</v>
      </c>
      <c r="L286" s="61">
        <v>0</v>
      </c>
      <c r="M286" s="61">
        <v>0</v>
      </c>
      <c r="N286" s="61">
        <v>0</v>
      </c>
      <c r="O286" s="61">
        <v>0</v>
      </c>
      <c r="P286" s="61">
        <v>0</v>
      </c>
      <c r="Q286" s="61">
        <v>0</v>
      </c>
      <c r="R286" s="61">
        <v>0</v>
      </c>
      <c r="S286" s="61">
        <v>0</v>
      </c>
    </row>
    <row r="287" spans="1:19" s="10" customFormat="1" ht="15" x14ac:dyDescent="0.2">
      <c r="A287" s="68">
        <v>869</v>
      </c>
      <c r="B287" s="78" t="s">
        <v>304</v>
      </c>
      <c r="C287" s="80"/>
      <c r="D287" s="81"/>
      <c r="E287" s="81"/>
      <c r="F287" s="81"/>
      <c r="G287" s="80"/>
      <c r="H287" s="61">
        <v>0</v>
      </c>
      <c r="I287" s="61"/>
      <c r="J287" s="61">
        <v>0</v>
      </c>
      <c r="K287" s="61">
        <v>0</v>
      </c>
      <c r="L287" s="61">
        <v>0</v>
      </c>
      <c r="M287" s="61">
        <v>0</v>
      </c>
      <c r="N287" s="61">
        <v>0</v>
      </c>
      <c r="O287" s="61">
        <v>0</v>
      </c>
      <c r="P287" s="61">
        <v>0</v>
      </c>
      <c r="Q287" s="61">
        <v>0</v>
      </c>
      <c r="R287" s="61">
        <v>0</v>
      </c>
      <c r="S287" s="61">
        <v>0</v>
      </c>
    </row>
    <row r="288" spans="1:19" s="10" customFormat="1" ht="15" x14ac:dyDescent="0.2">
      <c r="A288" s="68">
        <v>876</v>
      </c>
      <c r="B288" s="78" t="s">
        <v>424</v>
      </c>
      <c r="C288" s="80"/>
      <c r="D288" s="81"/>
      <c r="E288" s="81"/>
      <c r="F288" s="81"/>
      <c r="G288" s="80"/>
      <c r="H288" s="61">
        <v>0</v>
      </c>
      <c r="I288" s="61"/>
      <c r="J288" s="61">
        <v>368</v>
      </c>
      <c r="K288" s="61">
        <v>118</v>
      </c>
      <c r="L288" s="61">
        <v>0</v>
      </c>
      <c r="M288" s="61">
        <v>-282</v>
      </c>
      <c r="N288" s="61">
        <v>-822</v>
      </c>
      <c r="O288" s="61">
        <v>0</v>
      </c>
      <c r="P288" s="61">
        <v>-386</v>
      </c>
      <c r="Q288" s="61">
        <v>-1004</v>
      </c>
      <c r="R288" s="61">
        <v>5277</v>
      </c>
      <c r="S288" s="61">
        <v>4273</v>
      </c>
    </row>
    <row r="289" spans="1:19" s="10" customFormat="1" ht="15" x14ac:dyDescent="0.2">
      <c r="A289" s="68">
        <v>879</v>
      </c>
      <c r="B289" s="78" t="s">
        <v>305</v>
      </c>
      <c r="C289" s="80"/>
      <c r="D289" s="81"/>
      <c r="E289" s="81"/>
      <c r="F289" s="81"/>
      <c r="G289" s="80"/>
      <c r="H289" s="61">
        <v>0</v>
      </c>
      <c r="I289" s="61"/>
      <c r="J289" s="61">
        <v>0</v>
      </c>
      <c r="K289" s="61">
        <v>0</v>
      </c>
      <c r="L289" s="61">
        <v>0</v>
      </c>
      <c r="M289" s="61">
        <v>0</v>
      </c>
      <c r="N289" s="61">
        <v>0</v>
      </c>
      <c r="O289" s="61">
        <v>0</v>
      </c>
      <c r="P289" s="61">
        <v>0</v>
      </c>
      <c r="Q289" s="61">
        <v>0</v>
      </c>
      <c r="R289" s="61">
        <v>0</v>
      </c>
      <c r="S289" s="61">
        <v>0</v>
      </c>
    </row>
    <row r="290" spans="1:19" s="10" customFormat="1" ht="15" x14ac:dyDescent="0.2">
      <c r="A290" s="68">
        <v>882</v>
      </c>
      <c r="B290" s="78" t="s">
        <v>425</v>
      </c>
      <c r="C290" s="80"/>
      <c r="D290" s="81"/>
      <c r="E290" s="81"/>
      <c r="F290" s="81"/>
      <c r="G290" s="80"/>
      <c r="H290" s="61">
        <v>0</v>
      </c>
      <c r="I290" s="61"/>
      <c r="J290" s="61">
        <v>74</v>
      </c>
      <c r="K290" s="61">
        <v>24</v>
      </c>
      <c r="L290" s="61">
        <v>0</v>
      </c>
      <c r="M290" s="61">
        <v>-57</v>
      </c>
      <c r="N290" s="61">
        <v>-166</v>
      </c>
      <c r="O290" s="61">
        <v>0</v>
      </c>
      <c r="P290" s="61">
        <v>-78</v>
      </c>
      <c r="Q290" s="61">
        <v>-203</v>
      </c>
      <c r="R290" s="61">
        <v>1066</v>
      </c>
      <c r="S290" s="61">
        <v>863</v>
      </c>
    </row>
    <row r="291" spans="1:19" s="10" customFormat="1" ht="15" x14ac:dyDescent="0.2">
      <c r="A291" s="68">
        <v>911</v>
      </c>
      <c r="B291" s="78" t="s">
        <v>306</v>
      </c>
      <c r="C291" s="80"/>
      <c r="D291" s="81"/>
      <c r="E291" s="81"/>
      <c r="F291" s="81"/>
      <c r="G291" s="80"/>
      <c r="H291" s="61">
        <v>0</v>
      </c>
      <c r="I291" s="61"/>
      <c r="J291" s="61">
        <v>0</v>
      </c>
      <c r="K291" s="61">
        <v>0</v>
      </c>
      <c r="L291" s="61">
        <v>0</v>
      </c>
      <c r="M291" s="61">
        <v>0</v>
      </c>
      <c r="N291" s="61">
        <v>0</v>
      </c>
      <c r="O291" s="61">
        <v>0</v>
      </c>
      <c r="P291" s="61">
        <v>0</v>
      </c>
      <c r="Q291" s="61">
        <v>0</v>
      </c>
      <c r="R291" s="61">
        <v>0</v>
      </c>
      <c r="S291" s="61">
        <v>0</v>
      </c>
    </row>
    <row r="292" spans="1:19" s="10" customFormat="1" ht="15" x14ac:dyDescent="0.2">
      <c r="A292" s="68">
        <v>912</v>
      </c>
      <c r="B292" s="78" t="s">
        <v>307</v>
      </c>
      <c r="C292" s="80"/>
      <c r="D292" s="81"/>
      <c r="E292" s="81"/>
      <c r="F292" s="81"/>
      <c r="G292" s="80"/>
      <c r="H292" s="61">
        <v>822620</v>
      </c>
      <c r="I292" s="61"/>
      <c r="J292" s="61">
        <v>61409</v>
      </c>
      <c r="K292" s="61">
        <v>19643</v>
      </c>
      <c r="L292" s="61">
        <v>0</v>
      </c>
      <c r="M292" s="61">
        <v>-47259</v>
      </c>
      <c r="N292" s="61">
        <v>-137022</v>
      </c>
      <c r="O292" s="61">
        <v>0</v>
      </c>
      <c r="P292" s="61">
        <v>-64339</v>
      </c>
      <c r="Q292" s="61">
        <v>-167568</v>
      </c>
      <c r="R292" s="61">
        <v>879991</v>
      </c>
      <c r="S292" s="61">
        <v>712423</v>
      </c>
    </row>
    <row r="293" spans="1:19" s="10" customFormat="1" ht="15" x14ac:dyDescent="0.2">
      <c r="A293" s="68">
        <v>913</v>
      </c>
      <c r="B293" s="78" t="s">
        <v>308</v>
      </c>
      <c r="C293" s="80"/>
      <c r="D293" s="81"/>
      <c r="E293" s="81"/>
      <c r="F293" s="81"/>
      <c r="G293" s="80"/>
      <c r="H293" s="61">
        <v>3938</v>
      </c>
      <c r="I293" s="61"/>
      <c r="J293" s="61">
        <v>613</v>
      </c>
      <c r="K293" s="61">
        <v>196</v>
      </c>
      <c r="L293" s="61">
        <v>0</v>
      </c>
      <c r="M293" s="61">
        <v>-468</v>
      </c>
      <c r="N293" s="61">
        <v>-1368</v>
      </c>
      <c r="O293" s="61">
        <v>0</v>
      </c>
      <c r="P293" s="61">
        <v>-642</v>
      </c>
      <c r="Q293" s="61">
        <v>-1669</v>
      </c>
      <c r="R293" s="61">
        <v>8785</v>
      </c>
      <c r="S293" s="61">
        <v>7116</v>
      </c>
    </row>
    <row r="294" spans="1:19" s="10" customFormat="1" ht="15" x14ac:dyDescent="0.2">
      <c r="A294" s="68">
        <v>916</v>
      </c>
      <c r="B294" s="78" t="s">
        <v>309</v>
      </c>
      <c r="C294" s="80"/>
      <c r="D294" s="81"/>
      <c r="E294" s="81"/>
      <c r="F294" s="81"/>
      <c r="G294" s="80"/>
      <c r="H294" s="61">
        <v>0</v>
      </c>
      <c r="I294" s="61"/>
      <c r="J294" s="61">
        <v>0</v>
      </c>
      <c r="K294" s="61">
        <v>0</v>
      </c>
      <c r="L294" s="61">
        <v>0</v>
      </c>
      <c r="M294" s="61">
        <v>0</v>
      </c>
      <c r="N294" s="61">
        <v>0</v>
      </c>
      <c r="O294" s="61">
        <v>0</v>
      </c>
      <c r="P294" s="61">
        <v>0</v>
      </c>
      <c r="Q294" s="61">
        <v>0</v>
      </c>
      <c r="R294" s="61">
        <v>0</v>
      </c>
      <c r="S294" s="61">
        <v>0</v>
      </c>
    </row>
    <row r="295" spans="1:19" s="10" customFormat="1" ht="15" x14ac:dyDescent="0.2">
      <c r="A295" s="68">
        <v>920</v>
      </c>
      <c r="B295" s="78" t="s">
        <v>310</v>
      </c>
      <c r="C295" s="80"/>
      <c r="D295" s="81"/>
      <c r="E295" s="81"/>
      <c r="F295" s="81"/>
      <c r="G295" s="80"/>
      <c r="H295" s="61">
        <v>0</v>
      </c>
      <c r="I295" s="61"/>
      <c r="J295" s="61">
        <v>0</v>
      </c>
      <c r="K295" s="61">
        <v>0</v>
      </c>
      <c r="L295" s="61">
        <v>0</v>
      </c>
      <c r="M295" s="61">
        <v>0</v>
      </c>
      <c r="N295" s="61">
        <v>0</v>
      </c>
      <c r="O295" s="61">
        <v>0</v>
      </c>
      <c r="P295" s="61">
        <v>0</v>
      </c>
      <c r="Q295" s="61">
        <v>0</v>
      </c>
      <c r="R295" s="61">
        <v>0</v>
      </c>
      <c r="S295" s="61">
        <v>0</v>
      </c>
    </row>
    <row r="296" spans="1:19" s="10" customFormat="1" ht="15" x14ac:dyDescent="0.2">
      <c r="A296" s="68">
        <v>922</v>
      </c>
      <c r="B296" s="78" t="s">
        <v>311</v>
      </c>
      <c r="C296" s="80"/>
      <c r="D296" s="81"/>
      <c r="E296" s="81"/>
      <c r="F296" s="81"/>
      <c r="G296" s="80"/>
      <c r="H296" s="61">
        <v>1190133</v>
      </c>
      <c r="I296" s="61"/>
      <c r="J296" s="61">
        <v>77134</v>
      </c>
      <c r="K296" s="61">
        <v>24673</v>
      </c>
      <c r="L296" s="61">
        <v>0</v>
      </c>
      <c r="M296" s="61">
        <v>-59356</v>
      </c>
      <c r="N296" s="61">
        <v>-172109</v>
      </c>
      <c r="O296" s="61">
        <v>0</v>
      </c>
      <c r="P296" s="61">
        <v>-80815</v>
      </c>
      <c r="Q296" s="61">
        <v>-210473</v>
      </c>
      <c r="R296" s="61">
        <v>1105331</v>
      </c>
      <c r="S296" s="61">
        <v>894858</v>
      </c>
    </row>
    <row r="297" spans="1:19" s="10" customFormat="1" ht="15" x14ac:dyDescent="0.2">
      <c r="A297" s="68">
        <v>937</v>
      </c>
      <c r="B297" s="78" t="s">
        <v>312</v>
      </c>
      <c r="C297" s="80"/>
      <c r="D297" s="81"/>
      <c r="E297" s="81"/>
      <c r="F297" s="81"/>
      <c r="G297" s="80"/>
      <c r="H297" s="61">
        <v>153882</v>
      </c>
      <c r="I297" s="61"/>
      <c r="J297" s="61">
        <v>12506</v>
      </c>
      <c r="K297" s="61">
        <v>4000</v>
      </c>
      <c r="L297" s="61">
        <v>0</v>
      </c>
      <c r="M297" s="61">
        <v>-9625</v>
      </c>
      <c r="N297" s="61">
        <v>-27905</v>
      </c>
      <c r="O297" s="61">
        <v>0</v>
      </c>
      <c r="P297" s="61">
        <v>-13103</v>
      </c>
      <c r="Q297" s="61">
        <v>-34127</v>
      </c>
      <c r="R297" s="61">
        <v>179212</v>
      </c>
      <c r="S297" s="61">
        <v>145085</v>
      </c>
    </row>
    <row r="298" spans="1:19" s="10" customFormat="1" ht="15" x14ac:dyDescent="0.2">
      <c r="A298" s="68">
        <v>938</v>
      </c>
      <c r="B298" s="78" t="s">
        <v>313</v>
      </c>
      <c r="C298" s="80"/>
      <c r="D298" s="81"/>
      <c r="E298" s="81"/>
      <c r="F298" s="81"/>
      <c r="G298" s="80"/>
      <c r="H298" s="61">
        <v>76122</v>
      </c>
      <c r="I298" s="61"/>
      <c r="J298" s="61">
        <v>5265</v>
      </c>
      <c r="K298" s="61">
        <v>1684</v>
      </c>
      <c r="L298" s="61">
        <v>0</v>
      </c>
      <c r="M298" s="61">
        <v>-4054</v>
      </c>
      <c r="N298" s="61">
        <v>-11749</v>
      </c>
      <c r="O298" s="61">
        <v>0</v>
      </c>
      <c r="P298" s="61">
        <v>-5517</v>
      </c>
      <c r="Q298" s="61">
        <v>-14371</v>
      </c>
      <c r="R298" s="61">
        <v>75452</v>
      </c>
      <c r="S298" s="61">
        <v>61081</v>
      </c>
    </row>
    <row r="299" spans="1:19" s="10" customFormat="1" ht="15" x14ac:dyDescent="0.2">
      <c r="A299" s="68">
        <v>942</v>
      </c>
      <c r="B299" s="78" t="s">
        <v>314</v>
      </c>
      <c r="C299" s="80"/>
      <c r="D299" s="81"/>
      <c r="E299" s="81"/>
      <c r="F299" s="81"/>
      <c r="G299" s="80"/>
      <c r="H299" s="61">
        <v>130675</v>
      </c>
      <c r="I299" s="61"/>
      <c r="J299" s="61">
        <v>9181</v>
      </c>
      <c r="K299" s="61">
        <v>2937</v>
      </c>
      <c r="L299" s="61">
        <v>0</v>
      </c>
      <c r="M299" s="61">
        <v>-7064</v>
      </c>
      <c r="N299" s="61">
        <v>-20485</v>
      </c>
      <c r="O299" s="61">
        <v>0</v>
      </c>
      <c r="P299" s="61">
        <v>-9619</v>
      </c>
      <c r="Q299" s="61">
        <v>-25050</v>
      </c>
      <c r="R299" s="61">
        <v>131559</v>
      </c>
      <c r="S299" s="61">
        <v>106509</v>
      </c>
    </row>
    <row r="300" spans="1:19" s="10" customFormat="1" ht="15" x14ac:dyDescent="0.2">
      <c r="A300" s="68">
        <v>946</v>
      </c>
      <c r="B300" s="78" t="s">
        <v>315</v>
      </c>
      <c r="C300" s="80"/>
      <c r="D300" s="81"/>
      <c r="E300" s="81"/>
      <c r="F300" s="81"/>
      <c r="G300" s="80"/>
      <c r="H300" s="61">
        <v>0</v>
      </c>
      <c r="I300" s="61"/>
      <c r="J300" s="61">
        <v>0</v>
      </c>
      <c r="K300" s="61">
        <v>0</v>
      </c>
      <c r="L300" s="61">
        <v>0</v>
      </c>
      <c r="M300" s="61">
        <v>0</v>
      </c>
      <c r="N300" s="61">
        <v>0</v>
      </c>
      <c r="O300" s="61">
        <v>0</v>
      </c>
      <c r="P300" s="61">
        <v>0</v>
      </c>
      <c r="Q300" s="61">
        <v>0</v>
      </c>
      <c r="R300" s="61">
        <v>0</v>
      </c>
      <c r="S300" s="61">
        <v>0</v>
      </c>
    </row>
    <row r="301" spans="1:19" s="10" customFormat="1" ht="15" x14ac:dyDescent="0.2">
      <c r="A301" s="68">
        <v>948</v>
      </c>
      <c r="B301" s="78" t="s">
        <v>316</v>
      </c>
      <c r="C301" s="80"/>
      <c r="D301" s="81"/>
      <c r="E301" s="81"/>
      <c r="F301" s="81"/>
      <c r="G301" s="80"/>
      <c r="H301" s="61">
        <v>82200</v>
      </c>
      <c r="I301" s="61"/>
      <c r="J301" s="61">
        <v>5727</v>
      </c>
      <c r="K301" s="61">
        <v>1832</v>
      </c>
      <c r="L301" s="61">
        <v>0</v>
      </c>
      <c r="M301" s="61">
        <v>-4406</v>
      </c>
      <c r="N301" s="61">
        <v>-12780</v>
      </c>
      <c r="O301" s="61">
        <v>0</v>
      </c>
      <c r="P301" s="61">
        <v>-6001</v>
      </c>
      <c r="Q301" s="61">
        <v>-15628</v>
      </c>
      <c r="R301" s="61">
        <v>82074</v>
      </c>
      <c r="S301" s="61">
        <v>66446</v>
      </c>
    </row>
    <row r="302" spans="1:19" s="10" customFormat="1" ht="15" x14ac:dyDescent="0.2">
      <c r="A302" s="68">
        <v>957</v>
      </c>
      <c r="B302" s="78" t="s">
        <v>317</v>
      </c>
      <c r="C302" s="80"/>
      <c r="D302" s="81"/>
      <c r="E302" s="81"/>
      <c r="F302" s="81"/>
      <c r="G302" s="80"/>
      <c r="H302" s="61">
        <v>33619</v>
      </c>
      <c r="I302" s="61"/>
      <c r="J302" s="61">
        <v>2174</v>
      </c>
      <c r="K302" s="61">
        <v>695</v>
      </c>
      <c r="L302" s="61">
        <v>0</v>
      </c>
      <c r="M302" s="61">
        <v>-1675</v>
      </c>
      <c r="N302" s="61">
        <v>-4851</v>
      </c>
      <c r="O302" s="61">
        <v>0</v>
      </c>
      <c r="P302" s="61">
        <v>-2278</v>
      </c>
      <c r="Q302" s="61">
        <v>-5935</v>
      </c>
      <c r="R302" s="61">
        <v>31155</v>
      </c>
      <c r="S302" s="61">
        <v>25220</v>
      </c>
    </row>
    <row r="303" spans="1:19" s="10" customFormat="1" ht="15" x14ac:dyDescent="0.2">
      <c r="A303" s="68">
        <v>960</v>
      </c>
      <c r="B303" s="78" t="s">
        <v>318</v>
      </c>
      <c r="C303" s="80"/>
      <c r="D303" s="81"/>
      <c r="E303" s="81"/>
      <c r="F303" s="81"/>
      <c r="G303" s="80"/>
      <c r="H303" s="61">
        <v>352083</v>
      </c>
      <c r="I303" s="61"/>
      <c r="J303" s="61">
        <v>25575</v>
      </c>
      <c r="K303" s="61">
        <v>8181</v>
      </c>
      <c r="L303" s="61">
        <v>0</v>
      </c>
      <c r="M303" s="61">
        <v>-19678</v>
      </c>
      <c r="N303" s="61">
        <v>-57067</v>
      </c>
      <c r="O303" s="61">
        <v>0</v>
      </c>
      <c r="P303" s="61">
        <v>-26796</v>
      </c>
      <c r="Q303" s="61">
        <v>-69785</v>
      </c>
      <c r="R303" s="61">
        <v>366497</v>
      </c>
      <c r="S303" s="61">
        <v>296712</v>
      </c>
    </row>
    <row r="304" spans="1:19" s="10" customFormat="1" ht="15" x14ac:dyDescent="0.2">
      <c r="A304" s="68">
        <v>961</v>
      </c>
      <c r="B304" s="78" t="s">
        <v>319</v>
      </c>
      <c r="C304" s="80"/>
      <c r="D304" s="81"/>
      <c r="E304" s="81"/>
      <c r="F304" s="81"/>
      <c r="G304" s="80"/>
      <c r="H304" s="61">
        <v>374468</v>
      </c>
      <c r="I304" s="61"/>
      <c r="J304" s="61">
        <v>26476</v>
      </c>
      <c r="K304" s="61">
        <v>8469</v>
      </c>
      <c r="L304" s="61">
        <v>0</v>
      </c>
      <c r="M304" s="61">
        <v>-20371</v>
      </c>
      <c r="N304" s="61">
        <v>-59077</v>
      </c>
      <c r="O304" s="61">
        <v>0</v>
      </c>
      <c r="P304" s="61">
        <v>-27740</v>
      </c>
      <c r="Q304" s="61">
        <v>-72243</v>
      </c>
      <c r="R304" s="61">
        <v>379409</v>
      </c>
      <c r="S304" s="61">
        <v>307166</v>
      </c>
    </row>
    <row r="305" spans="1:19" s="10" customFormat="1" ht="15" x14ac:dyDescent="0.2">
      <c r="A305" s="68">
        <v>962</v>
      </c>
      <c r="B305" s="78" t="s">
        <v>320</v>
      </c>
      <c r="C305" s="80"/>
      <c r="D305" s="81"/>
      <c r="E305" s="81"/>
      <c r="F305" s="81"/>
      <c r="G305" s="80"/>
      <c r="H305" s="61">
        <v>0</v>
      </c>
      <c r="I305" s="61"/>
      <c r="J305" s="61">
        <v>0</v>
      </c>
      <c r="K305" s="61">
        <v>0</v>
      </c>
      <c r="L305" s="61">
        <v>0</v>
      </c>
      <c r="M305" s="61">
        <v>0</v>
      </c>
      <c r="N305" s="61">
        <v>0</v>
      </c>
      <c r="O305" s="61">
        <v>0</v>
      </c>
      <c r="P305" s="61">
        <v>0</v>
      </c>
      <c r="Q305" s="61">
        <v>0</v>
      </c>
      <c r="R305" s="61">
        <v>0</v>
      </c>
      <c r="S305" s="61">
        <v>0</v>
      </c>
    </row>
    <row r="306" spans="1:19" s="10" customFormat="1" ht="15" x14ac:dyDescent="0.2">
      <c r="A306" s="68">
        <v>963</v>
      </c>
      <c r="B306" s="78" t="s">
        <v>321</v>
      </c>
      <c r="C306" s="80"/>
      <c r="D306" s="81"/>
      <c r="E306" s="81"/>
      <c r="F306" s="81"/>
      <c r="G306" s="80"/>
      <c r="H306" s="61">
        <v>0</v>
      </c>
      <c r="I306" s="61"/>
      <c r="J306" s="61">
        <v>0</v>
      </c>
      <c r="K306" s="61">
        <v>0</v>
      </c>
      <c r="L306" s="61">
        <v>0</v>
      </c>
      <c r="M306" s="61">
        <v>0</v>
      </c>
      <c r="N306" s="61">
        <v>0</v>
      </c>
      <c r="O306" s="61">
        <v>0</v>
      </c>
      <c r="P306" s="61">
        <v>0</v>
      </c>
      <c r="Q306" s="61">
        <v>0</v>
      </c>
      <c r="R306" s="61">
        <v>0</v>
      </c>
      <c r="S306" s="61">
        <v>0</v>
      </c>
    </row>
    <row r="307" spans="1:19" s="10" customFormat="1" ht="15" x14ac:dyDescent="0.2">
      <c r="A307" s="68">
        <v>964</v>
      </c>
      <c r="B307" s="78" t="s">
        <v>322</v>
      </c>
      <c r="C307" s="80"/>
      <c r="D307" s="81"/>
      <c r="E307" s="81"/>
      <c r="F307" s="81"/>
      <c r="G307" s="80"/>
      <c r="H307" s="61">
        <v>0</v>
      </c>
      <c r="I307" s="61"/>
      <c r="J307" s="61">
        <v>0</v>
      </c>
      <c r="K307" s="61">
        <v>0</v>
      </c>
      <c r="L307" s="61">
        <v>0</v>
      </c>
      <c r="M307" s="61">
        <v>0</v>
      </c>
      <c r="N307" s="61">
        <v>0</v>
      </c>
      <c r="O307" s="61">
        <v>0</v>
      </c>
      <c r="P307" s="61">
        <v>0</v>
      </c>
      <c r="Q307" s="61">
        <v>0</v>
      </c>
      <c r="R307" s="61">
        <v>0</v>
      </c>
      <c r="S307" s="61">
        <v>0</v>
      </c>
    </row>
    <row r="308" spans="1:19" s="10" customFormat="1" ht="15" x14ac:dyDescent="0.2">
      <c r="A308" s="68">
        <v>968</v>
      </c>
      <c r="B308" s="78" t="s">
        <v>323</v>
      </c>
      <c r="C308" s="80"/>
      <c r="D308" s="81"/>
      <c r="E308" s="81"/>
      <c r="F308" s="81"/>
      <c r="G308" s="80"/>
      <c r="H308" s="61">
        <v>0</v>
      </c>
      <c r="I308" s="61"/>
      <c r="J308" s="61">
        <v>0</v>
      </c>
      <c r="K308" s="61">
        <v>0</v>
      </c>
      <c r="L308" s="61">
        <v>0</v>
      </c>
      <c r="M308" s="61">
        <v>0</v>
      </c>
      <c r="N308" s="61">
        <v>0</v>
      </c>
      <c r="O308" s="61">
        <v>0</v>
      </c>
      <c r="P308" s="61">
        <v>0</v>
      </c>
      <c r="Q308" s="61">
        <v>0</v>
      </c>
      <c r="R308" s="61">
        <v>0</v>
      </c>
      <c r="S308" s="61">
        <v>0</v>
      </c>
    </row>
    <row r="309" spans="1:19" s="10" customFormat="1" ht="15" x14ac:dyDescent="0.2">
      <c r="A309" s="68">
        <v>972</v>
      </c>
      <c r="B309" s="78" t="s">
        <v>324</v>
      </c>
      <c r="C309" s="80"/>
      <c r="D309" s="81"/>
      <c r="E309" s="81"/>
      <c r="F309" s="81"/>
      <c r="G309" s="80"/>
      <c r="H309" s="61">
        <v>0</v>
      </c>
      <c r="I309" s="61"/>
      <c r="J309" s="61">
        <v>0</v>
      </c>
      <c r="K309" s="61">
        <v>0</v>
      </c>
      <c r="L309" s="61">
        <v>0</v>
      </c>
      <c r="M309" s="61">
        <v>0</v>
      </c>
      <c r="N309" s="61">
        <v>0</v>
      </c>
      <c r="O309" s="61">
        <v>0</v>
      </c>
      <c r="P309" s="61">
        <v>0</v>
      </c>
      <c r="Q309" s="61">
        <v>0</v>
      </c>
      <c r="R309" s="61">
        <v>0</v>
      </c>
      <c r="S309" s="61">
        <v>0</v>
      </c>
    </row>
    <row r="310" spans="1:19" s="10" customFormat="1" ht="15" x14ac:dyDescent="0.2">
      <c r="A310" s="68">
        <v>977</v>
      </c>
      <c r="B310" s="78" t="s">
        <v>426</v>
      </c>
      <c r="C310" s="80"/>
      <c r="D310" s="81"/>
      <c r="E310" s="81"/>
      <c r="F310" s="81"/>
      <c r="G310" s="80"/>
      <c r="H310" s="61">
        <v>0</v>
      </c>
      <c r="I310" s="61"/>
      <c r="J310" s="61">
        <v>244</v>
      </c>
      <c r="K310" s="61">
        <v>78</v>
      </c>
      <c r="L310" s="61">
        <v>0</v>
      </c>
      <c r="M310" s="61">
        <v>-187</v>
      </c>
      <c r="N310" s="61">
        <v>-544</v>
      </c>
      <c r="O310" s="61">
        <v>0</v>
      </c>
      <c r="P310" s="61">
        <v>-255</v>
      </c>
      <c r="Q310" s="61">
        <v>-664</v>
      </c>
      <c r="R310" s="61">
        <v>3492</v>
      </c>
      <c r="S310" s="61">
        <v>2828</v>
      </c>
    </row>
    <row r="311" spans="1:19" s="10" customFormat="1" ht="15" x14ac:dyDescent="0.2">
      <c r="A311" s="68">
        <v>980</v>
      </c>
      <c r="B311" s="78" t="s">
        <v>325</v>
      </c>
      <c r="C311" s="80"/>
      <c r="D311" s="81"/>
      <c r="E311" s="81"/>
      <c r="F311" s="81"/>
      <c r="G311" s="80"/>
      <c r="H311" s="61">
        <v>0</v>
      </c>
      <c r="I311" s="61"/>
      <c r="J311" s="61">
        <v>0</v>
      </c>
      <c r="K311" s="61">
        <v>0</v>
      </c>
      <c r="L311" s="61">
        <v>0</v>
      </c>
      <c r="M311" s="61">
        <v>0</v>
      </c>
      <c r="N311" s="61">
        <v>0</v>
      </c>
      <c r="O311" s="61">
        <v>0</v>
      </c>
      <c r="P311" s="61">
        <v>0</v>
      </c>
      <c r="Q311" s="61">
        <v>0</v>
      </c>
      <c r="R311" s="61">
        <v>0</v>
      </c>
      <c r="S311" s="61">
        <v>0</v>
      </c>
    </row>
    <row r="312" spans="1:19" s="10" customFormat="1" ht="15" x14ac:dyDescent="0.2">
      <c r="A312" s="68">
        <v>986</v>
      </c>
      <c r="B312" s="78" t="s">
        <v>326</v>
      </c>
      <c r="C312" s="80"/>
      <c r="D312" s="81"/>
      <c r="E312" s="81"/>
      <c r="F312" s="81"/>
      <c r="G312" s="80"/>
      <c r="H312" s="61">
        <v>0</v>
      </c>
      <c r="I312" s="61"/>
      <c r="J312" s="61">
        <v>0</v>
      </c>
      <c r="K312" s="61">
        <v>0</v>
      </c>
      <c r="L312" s="61">
        <v>0</v>
      </c>
      <c r="M312" s="61">
        <v>0</v>
      </c>
      <c r="N312" s="61">
        <v>0</v>
      </c>
      <c r="O312" s="61">
        <v>0</v>
      </c>
      <c r="P312" s="61">
        <v>0</v>
      </c>
      <c r="Q312" s="61">
        <v>0</v>
      </c>
      <c r="R312" s="61">
        <v>0</v>
      </c>
      <c r="S312" s="61">
        <v>0</v>
      </c>
    </row>
    <row r="313" spans="1:19" s="10" customFormat="1" ht="15" x14ac:dyDescent="0.2">
      <c r="A313" s="68">
        <v>989</v>
      </c>
      <c r="B313" s="78" t="s">
        <v>327</v>
      </c>
      <c r="C313" s="80"/>
      <c r="D313" s="81"/>
      <c r="E313" s="81"/>
      <c r="F313" s="81"/>
      <c r="G313" s="80"/>
      <c r="H313" s="61">
        <v>0</v>
      </c>
      <c r="I313" s="61"/>
      <c r="J313" s="61">
        <v>0</v>
      </c>
      <c r="K313" s="61">
        <v>0</v>
      </c>
      <c r="L313" s="61">
        <v>0</v>
      </c>
      <c r="M313" s="61">
        <v>0</v>
      </c>
      <c r="N313" s="61">
        <v>0</v>
      </c>
      <c r="O313" s="61">
        <v>0</v>
      </c>
      <c r="P313" s="61">
        <v>0</v>
      </c>
      <c r="Q313" s="61">
        <v>0</v>
      </c>
      <c r="R313" s="61">
        <v>0</v>
      </c>
      <c r="S313" s="61">
        <v>0</v>
      </c>
    </row>
    <row r="314" spans="1:19" s="10" customFormat="1" ht="15" x14ac:dyDescent="0.2">
      <c r="A314" s="68">
        <v>992</v>
      </c>
      <c r="B314" s="78" t="s">
        <v>328</v>
      </c>
      <c r="C314" s="80"/>
      <c r="D314" s="81"/>
      <c r="E314" s="81"/>
      <c r="F314" s="81"/>
      <c r="G314" s="80"/>
      <c r="H314" s="61">
        <v>0</v>
      </c>
      <c r="I314" s="61"/>
      <c r="J314" s="61">
        <v>0</v>
      </c>
      <c r="K314" s="61">
        <v>0</v>
      </c>
      <c r="L314" s="61">
        <v>0</v>
      </c>
      <c r="M314" s="61">
        <v>0</v>
      </c>
      <c r="N314" s="61">
        <v>0</v>
      </c>
      <c r="O314" s="61">
        <v>0</v>
      </c>
      <c r="P314" s="61">
        <v>0</v>
      </c>
      <c r="Q314" s="61">
        <v>0</v>
      </c>
      <c r="R314" s="61">
        <v>0</v>
      </c>
      <c r="S314" s="61">
        <v>0</v>
      </c>
    </row>
    <row r="315" spans="1:19" s="10" customFormat="1" ht="15" x14ac:dyDescent="0.2">
      <c r="A315" s="68">
        <v>993</v>
      </c>
      <c r="B315" s="78" t="s">
        <v>329</v>
      </c>
      <c r="C315" s="80"/>
      <c r="D315" s="81"/>
      <c r="E315" s="81"/>
      <c r="F315" s="81"/>
      <c r="G315" s="80"/>
      <c r="H315" s="61">
        <v>0</v>
      </c>
      <c r="I315" s="61"/>
      <c r="J315" s="61">
        <v>0</v>
      </c>
      <c r="K315" s="61">
        <v>0</v>
      </c>
      <c r="L315" s="61">
        <v>0</v>
      </c>
      <c r="M315" s="61">
        <v>0</v>
      </c>
      <c r="N315" s="61">
        <v>0</v>
      </c>
      <c r="O315" s="61">
        <v>0</v>
      </c>
      <c r="P315" s="61">
        <v>0</v>
      </c>
      <c r="Q315" s="61">
        <v>0</v>
      </c>
      <c r="R315" s="61">
        <v>0</v>
      </c>
      <c r="S315" s="61">
        <v>0</v>
      </c>
    </row>
    <row r="316" spans="1:19" s="10" customFormat="1" ht="15" x14ac:dyDescent="0.2">
      <c r="A316" s="68">
        <v>995</v>
      </c>
      <c r="B316" s="78" t="s">
        <v>330</v>
      </c>
      <c r="C316" s="80"/>
      <c r="D316" s="81"/>
      <c r="E316" s="81"/>
      <c r="F316" s="81"/>
      <c r="G316" s="80"/>
      <c r="H316" s="61">
        <v>0</v>
      </c>
      <c r="I316" s="61"/>
      <c r="J316" s="61">
        <v>0</v>
      </c>
      <c r="K316" s="61">
        <v>0</v>
      </c>
      <c r="L316" s="61">
        <v>0</v>
      </c>
      <c r="M316" s="61">
        <v>0</v>
      </c>
      <c r="N316" s="61">
        <v>0</v>
      </c>
      <c r="O316" s="61">
        <v>0</v>
      </c>
      <c r="P316" s="61">
        <v>0</v>
      </c>
      <c r="Q316" s="61">
        <v>0</v>
      </c>
      <c r="R316" s="61">
        <v>0</v>
      </c>
      <c r="S316" s="61">
        <v>0</v>
      </c>
    </row>
    <row r="317" spans="1:19" s="10" customFormat="1" ht="15" x14ac:dyDescent="0.2">
      <c r="A317" s="68">
        <v>999</v>
      </c>
      <c r="B317" s="78" t="s">
        <v>331</v>
      </c>
      <c r="C317" s="80"/>
      <c r="D317" s="81"/>
      <c r="E317" s="81"/>
      <c r="F317" s="81"/>
      <c r="G317" s="80"/>
      <c r="H317" s="79">
        <v>5703784</v>
      </c>
      <c r="I317" s="79"/>
      <c r="J317" s="79">
        <v>418313</v>
      </c>
      <c r="K317" s="79">
        <v>133807</v>
      </c>
      <c r="L317" s="79">
        <v>0</v>
      </c>
      <c r="M317" s="79">
        <v>-321897</v>
      </c>
      <c r="N317" s="79">
        <v>-933383</v>
      </c>
      <c r="O317" s="79">
        <v>0</v>
      </c>
      <c r="P317" s="79">
        <v>-438274</v>
      </c>
      <c r="Q317" s="79">
        <v>-1141434</v>
      </c>
      <c r="R317" s="79">
        <v>5994426</v>
      </c>
      <c r="S317" s="79">
        <v>4852992</v>
      </c>
    </row>
    <row r="318" spans="1:19" ht="15" x14ac:dyDescent="0.25">
      <c r="D318"/>
      <c r="E318"/>
      <c r="F318"/>
    </row>
    <row r="319" spans="1:19" s="32" customFormat="1" ht="16.5" x14ac:dyDescent="0.35">
      <c r="A319" s="28" t="s">
        <v>332</v>
      </c>
      <c r="B319" s="39"/>
      <c r="C319" s="40"/>
      <c r="D319"/>
      <c r="E319"/>
      <c r="F319"/>
      <c r="G319" s="40"/>
      <c r="H319" s="31">
        <f>SUM(H5:H317)</f>
        <v>448892255</v>
      </c>
      <c r="I319" s="41">
        <v>0</v>
      </c>
      <c r="J319" s="31">
        <f t="shared" ref="J319:S319" si="0">SUM(J5:J317)</f>
        <v>31325308</v>
      </c>
      <c r="K319" s="31">
        <f t="shared" si="0"/>
        <v>10020136</v>
      </c>
      <c r="L319" s="31">
        <f t="shared" si="0"/>
        <v>0</v>
      </c>
      <c r="M319" s="31">
        <f t="shared" si="0"/>
        <v>-24105533</v>
      </c>
      <c r="N319" s="31">
        <f t="shared" si="0"/>
        <v>-69896315</v>
      </c>
      <c r="O319" s="31">
        <f t="shared" si="0"/>
        <v>0</v>
      </c>
      <c r="P319" s="31">
        <f t="shared" si="0"/>
        <v>-32820120</v>
      </c>
      <c r="Q319" s="31">
        <f t="shared" si="0"/>
        <v>-85476524</v>
      </c>
      <c r="R319" s="31">
        <f t="shared" si="0"/>
        <v>448892257</v>
      </c>
      <c r="S319" s="31">
        <f t="shared" si="0"/>
        <v>363415733</v>
      </c>
    </row>
    <row r="321" spans="8:19" x14ac:dyDescent="0.2">
      <c r="H321" s="43"/>
      <c r="M321" s="42"/>
    </row>
    <row r="322" spans="8:19" x14ac:dyDescent="0.2">
      <c r="H322" s="21"/>
      <c r="I322" s="21"/>
      <c r="J322" s="21"/>
      <c r="K322" s="21"/>
      <c r="L322" s="21"/>
      <c r="M322" s="21"/>
      <c r="N322" s="21"/>
      <c r="O322" s="21"/>
      <c r="P322" s="21"/>
      <c r="Q322" s="21"/>
      <c r="R322" s="21"/>
      <c r="S322" s="21"/>
    </row>
  </sheetData>
  <mergeCells count="1">
    <mergeCell ref="J2:S2"/>
  </mergeCells>
  <printOptions horizontalCentered="1"/>
  <pageMargins left="0.2" right="0.2" top="0.25" bottom="0.5" header="0.3" footer="0.3"/>
  <pageSetup scale="80" fitToHeight="0" pageOrder="overThenDown" orientation="landscape" r:id="rId1"/>
  <headerFooter scaleWithDoc="0">
    <oddFooter>&amp;L&amp;Z&amp;F&amp;R&amp;D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11B2D-FB90-498D-9042-D066AA8083AD}">
  <sheetPr codeName="Sheet8">
    <tabColor theme="6" tint="-0.249977111117893"/>
  </sheetPr>
  <dimension ref="A1:L319"/>
  <sheetViews>
    <sheetView showGridLines="0" zoomScale="85" zoomScaleNormal="85" zoomScaleSheetLayoutView="70" workbookViewId="0">
      <pane xSplit="2" ySplit="4" topLeftCell="C286" activePane="bottomRight" state="frozen"/>
      <selection sqref="A1:V314"/>
      <selection pane="topRight" sqref="A1:V314"/>
      <selection pane="bottomLeft" sqref="A1:V314"/>
      <selection pane="bottomRight" activeCell="C5" sqref="C5"/>
    </sheetView>
  </sheetViews>
  <sheetFormatPr defaultColWidth="9.140625" defaultRowHeight="12.75" x14ac:dyDescent="0.2"/>
  <cols>
    <col min="1" max="1" width="11.7109375" style="2" bestFit="1" customWidth="1"/>
    <col min="2" max="2" width="46.7109375" style="14" customWidth="1"/>
    <col min="3" max="3" width="15" style="2" bestFit="1" customWidth="1"/>
    <col min="4" max="4" width="12.140625" style="2" customWidth="1"/>
    <col min="5" max="5" width="15" style="2" bestFit="1" customWidth="1"/>
    <col min="6" max="6" width="12.85546875" style="2" bestFit="1" customWidth="1"/>
    <col min="7" max="7" width="13.5703125" style="2" customWidth="1"/>
    <col min="8" max="8" width="15" style="2" customWidth="1"/>
    <col min="9" max="9" width="13.5703125" style="2" customWidth="1"/>
    <col min="10" max="10" width="14.5703125" style="2" customWidth="1"/>
    <col min="11" max="11" width="13" style="2" customWidth="1"/>
    <col min="12" max="12" width="16" style="2" customWidth="1"/>
    <col min="13" max="16384" width="9.140625" style="2"/>
  </cols>
  <sheetData>
    <row r="1" spans="1:12" ht="15.75" x14ac:dyDescent="0.25">
      <c r="A1" s="1" t="s">
        <v>368</v>
      </c>
      <c r="C1" s="3" t="s">
        <v>1</v>
      </c>
      <c r="D1" s="3" t="s">
        <v>2</v>
      </c>
      <c r="E1" s="3" t="s">
        <v>3</v>
      </c>
      <c r="F1" s="3" t="s">
        <v>4</v>
      </c>
      <c r="G1" s="3" t="s">
        <v>5</v>
      </c>
      <c r="H1" s="3" t="s">
        <v>6</v>
      </c>
      <c r="I1" s="3" t="s">
        <v>7</v>
      </c>
      <c r="J1" s="3" t="s">
        <v>8</v>
      </c>
      <c r="K1" s="3" t="s">
        <v>9</v>
      </c>
      <c r="L1" s="3" t="s">
        <v>10</v>
      </c>
    </row>
    <row r="2" spans="1:12" x14ac:dyDescent="0.2">
      <c r="C2" s="184" t="s">
        <v>349</v>
      </c>
      <c r="D2" s="184"/>
      <c r="E2" s="184"/>
      <c r="F2" s="184"/>
      <c r="G2" s="184"/>
      <c r="H2" s="184"/>
      <c r="I2" s="184"/>
      <c r="J2" s="184"/>
      <c r="K2" s="184"/>
      <c r="L2" s="184"/>
    </row>
    <row r="3" spans="1:12" s="10" customFormat="1" ht="51" x14ac:dyDescent="0.2">
      <c r="A3" s="34" t="s">
        <v>18</v>
      </c>
      <c r="B3" s="22" t="s">
        <v>13</v>
      </c>
      <c r="C3" s="36" t="s">
        <v>359</v>
      </c>
      <c r="D3" s="36" t="s">
        <v>360</v>
      </c>
      <c r="E3" s="36" t="s">
        <v>361</v>
      </c>
      <c r="F3" s="36" t="s">
        <v>355</v>
      </c>
      <c r="G3" s="36" t="s">
        <v>362</v>
      </c>
      <c r="H3" s="36" t="s">
        <v>363</v>
      </c>
      <c r="I3" s="38" t="s">
        <v>364</v>
      </c>
      <c r="J3" s="38" t="s">
        <v>365</v>
      </c>
      <c r="K3" s="38" t="s">
        <v>366</v>
      </c>
      <c r="L3" s="38" t="s">
        <v>367</v>
      </c>
    </row>
    <row r="4" spans="1:12" s="10" customFormat="1" x14ac:dyDescent="0.2">
      <c r="A4" s="11"/>
      <c r="B4" s="24"/>
      <c r="C4" s="11"/>
      <c r="D4" s="11"/>
      <c r="E4" s="11"/>
      <c r="F4" s="11"/>
      <c r="G4" s="11"/>
      <c r="H4" s="11"/>
      <c r="I4" s="11"/>
      <c r="J4" s="11"/>
      <c r="K4" s="11"/>
      <c r="L4" s="11"/>
    </row>
    <row r="5" spans="1:12" s="10" customFormat="1" x14ac:dyDescent="0.2">
      <c r="A5" s="68">
        <v>5</v>
      </c>
      <c r="B5" s="78" t="s">
        <v>25</v>
      </c>
      <c r="C5" s="64">
        <v>0</v>
      </c>
      <c r="D5" s="64">
        <v>0</v>
      </c>
      <c r="E5" s="64">
        <v>0</v>
      </c>
      <c r="F5" s="64">
        <v>0</v>
      </c>
      <c r="G5" s="64">
        <v>0</v>
      </c>
      <c r="H5" s="64">
        <v>0</v>
      </c>
      <c r="I5" s="64">
        <v>0</v>
      </c>
      <c r="J5" s="64">
        <v>0</v>
      </c>
      <c r="K5" s="64">
        <v>0</v>
      </c>
      <c r="L5" s="64">
        <v>0</v>
      </c>
    </row>
    <row r="6" spans="1:12" s="10" customFormat="1" x14ac:dyDescent="0.2">
      <c r="A6" s="68">
        <v>6</v>
      </c>
      <c r="B6" s="78" t="s">
        <v>26</v>
      </c>
      <c r="C6" s="61">
        <v>0</v>
      </c>
      <c r="D6" s="61">
        <v>0</v>
      </c>
      <c r="E6" s="61">
        <v>0</v>
      </c>
      <c r="F6" s="61">
        <v>0</v>
      </c>
      <c r="G6" s="61">
        <v>0</v>
      </c>
      <c r="H6" s="61">
        <v>0</v>
      </c>
      <c r="I6" s="61">
        <v>0</v>
      </c>
      <c r="J6" s="61">
        <v>0</v>
      </c>
      <c r="K6" s="61">
        <v>0</v>
      </c>
      <c r="L6" s="61">
        <v>0</v>
      </c>
    </row>
    <row r="7" spans="1:12" s="10" customFormat="1" x14ac:dyDescent="0.2">
      <c r="A7" s="68">
        <v>7</v>
      </c>
      <c r="B7" s="78" t="s">
        <v>27</v>
      </c>
      <c r="C7" s="61">
        <v>0</v>
      </c>
      <c r="D7" s="61">
        <v>0</v>
      </c>
      <c r="E7" s="61">
        <v>0</v>
      </c>
      <c r="F7" s="61">
        <v>0</v>
      </c>
      <c r="G7" s="61">
        <v>0</v>
      </c>
      <c r="H7" s="61">
        <v>0</v>
      </c>
      <c r="I7" s="61">
        <v>0</v>
      </c>
      <c r="J7" s="61">
        <v>0</v>
      </c>
      <c r="K7" s="61">
        <v>0</v>
      </c>
      <c r="L7" s="61">
        <v>0</v>
      </c>
    </row>
    <row r="8" spans="1:12" s="10" customFormat="1" x14ac:dyDescent="0.2">
      <c r="A8" s="68">
        <v>47</v>
      </c>
      <c r="B8" s="78" t="s">
        <v>28</v>
      </c>
      <c r="C8" s="61">
        <v>0</v>
      </c>
      <c r="D8" s="61">
        <v>0</v>
      </c>
      <c r="E8" s="61">
        <v>0</v>
      </c>
      <c r="F8" s="61">
        <v>0</v>
      </c>
      <c r="G8" s="61">
        <v>0</v>
      </c>
      <c r="H8" s="61">
        <v>0</v>
      </c>
      <c r="I8" s="61">
        <v>0</v>
      </c>
      <c r="J8" s="61">
        <v>0</v>
      </c>
      <c r="K8" s="61">
        <v>0</v>
      </c>
      <c r="L8" s="61">
        <v>0</v>
      </c>
    </row>
    <row r="9" spans="1:12" s="10" customFormat="1" x14ac:dyDescent="0.2">
      <c r="A9" s="68">
        <v>48</v>
      </c>
      <c r="B9" s="78" t="s">
        <v>29</v>
      </c>
      <c r="C9" s="61">
        <v>0</v>
      </c>
      <c r="D9" s="61">
        <v>0</v>
      </c>
      <c r="E9" s="61">
        <v>0</v>
      </c>
      <c r="F9" s="61">
        <v>0</v>
      </c>
      <c r="G9" s="61">
        <v>0</v>
      </c>
      <c r="H9" s="61">
        <v>0</v>
      </c>
      <c r="I9" s="61">
        <v>0</v>
      </c>
      <c r="J9" s="61">
        <v>0</v>
      </c>
      <c r="K9" s="61">
        <v>0</v>
      </c>
      <c r="L9" s="61">
        <v>0</v>
      </c>
    </row>
    <row r="10" spans="1:12" s="10" customFormat="1" x14ac:dyDescent="0.2">
      <c r="A10" s="68">
        <v>90</v>
      </c>
      <c r="B10" s="78" t="s">
        <v>30</v>
      </c>
      <c r="C10" s="61">
        <v>1683</v>
      </c>
      <c r="D10" s="61">
        <v>0</v>
      </c>
      <c r="E10" s="61">
        <v>0</v>
      </c>
      <c r="F10" s="61">
        <v>-1683</v>
      </c>
      <c r="G10" s="61">
        <v>0</v>
      </c>
      <c r="H10" s="61">
        <v>0</v>
      </c>
      <c r="I10" s="61">
        <v>0</v>
      </c>
      <c r="J10" s="61">
        <v>0</v>
      </c>
      <c r="K10" s="61">
        <v>0</v>
      </c>
      <c r="L10" s="61">
        <v>18633</v>
      </c>
    </row>
    <row r="11" spans="1:12" s="10" customFormat="1" x14ac:dyDescent="0.2">
      <c r="A11" s="68">
        <v>91</v>
      </c>
      <c r="B11" s="78" t="s">
        <v>31</v>
      </c>
      <c r="C11" s="61">
        <v>1226</v>
      </c>
      <c r="D11" s="61">
        <v>0</v>
      </c>
      <c r="E11" s="61">
        <v>0</v>
      </c>
      <c r="F11" s="61">
        <v>-1226</v>
      </c>
      <c r="G11" s="61">
        <v>0</v>
      </c>
      <c r="H11" s="61">
        <v>0</v>
      </c>
      <c r="I11" s="61">
        <v>0</v>
      </c>
      <c r="J11" s="61">
        <v>0</v>
      </c>
      <c r="K11" s="61">
        <v>0</v>
      </c>
      <c r="L11" s="61">
        <v>13572</v>
      </c>
    </row>
    <row r="12" spans="1:12" s="10" customFormat="1" x14ac:dyDescent="0.2">
      <c r="A12" s="68">
        <v>100</v>
      </c>
      <c r="B12" s="78" t="s">
        <v>32</v>
      </c>
      <c r="C12" s="61">
        <v>36043</v>
      </c>
      <c r="D12" s="61">
        <v>0</v>
      </c>
      <c r="E12" s="61">
        <v>0</v>
      </c>
      <c r="F12" s="61">
        <v>-36043</v>
      </c>
      <c r="G12" s="61">
        <v>0</v>
      </c>
      <c r="H12" s="61">
        <v>0</v>
      </c>
      <c r="I12" s="61">
        <v>0</v>
      </c>
      <c r="J12" s="61">
        <v>0</v>
      </c>
      <c r="K12" s="61">
        <v>0</v>
      </c>
      <c r="L12" s="61">
        <v>399099</v>
      </c>
    </row>
    <row r="13" spans="1:12" s="10" customFormat="1" x14ac:dyDescent="0.2">
      <c r="A13" s="68">
        <v>101</v>
      </c>
      <c r="B13" s="78" t="s">
        <v>33</v>
      </c>
      <c r="C13" s="61">
        <v>78949</v>
      </c>
      <c r="D13" s="61">
        <v>0</v>
      </c>
      <c r="E13" s="61">
        <v>0</v>
      </c>
      <c r="F13" s="61">
        <v>-78949</v>
      </c>
      <c r="G13" s="61">
        <v>0</v>
      </c>
      <c r="H13" s="61">
        <v>0</v>
      </c>
      <c r="I13" s="61">
        <v>0</v>
      </c>
      <c r="J13" s="61">
        <v>0</v>
      </c>
      <c r="K13" s="61">
        <v>0</v>
      </c>
      <c r="L13" s="61">
        <v>874200</v>
      </c>
    </row>
    <row r="14" spans="1:12" s="10" customFormat="1" x14ac:dyDescent="0.2">
      <c r="A14" s="68">
        <v>102</v>
      </c>
      <c r="B14" s="78" t="s">
        <v>34</v>
      </c>
      <c r="C14" s="61">
        <v>0</v>
      </c>
      <c r="D14" s="61">
        <v>0</v>
      </c>
      <c r="E14" s="61">
        <v>0</v>
      </c>
      <c r="F14" s="61">
        <v>0</v>
      </c>
      <c r="G14" s="61">
        <v>0</v>
      </c>
      <c r="H14" s="61">
        <v>0</v>
      </c>
      <c r="I14" s="61">
        <v>0</v>
      </c>
      <c r="J14" s="61">
        <v>0</v>
      </c>
      <c r="K14" s="61">
        <v>0</v>
      </c>
      <c r="L14" s="61">
        <v>0</v>
      </c>
    </row>
    <row r="15" spans="1:12" s="10" customFormat="1" x14ac:dyDescent="0.2">
      <c r="A15" s="68">
        <v>103</v>
      </c>
      <c r="B15" s="78" t="s">
        <v>35</v>
      </c>
      <c r="C15" s="61">
        <v>125844</v>
      </c>
      <c r="D15" s="61">
        <v>0</v>
      </c>
      <c r="E15" s="61">
        <v>0</v>
      </c>
      <c r="F15" s="61">
        <v>-125844</v>
      </c>
      <c r="G15" s="61">
        <v>0</v>
      </c>
      <c r="H15" s="61">
        <v>0</v>
      </c>
      <c r="I15" s="61">
        <v>0</v>
      </c>
      <c r="J15" s="61">
        <v>0</v>
      </c>
      <c r="K15" s="61">
        <v>0</v>
      </c>
      <c r="L15" s="61">
        <v>1393471</v>
      </c>
    </row>
    <row r="16" spans="1:12" s="10" customFormat="1" x14ac:dyDescent="0.2">
      <c r="A16" s="68">
        <v>107</v>
      </c>
      <c r="B16" s="78" t="s">
        <v>36</v>
      </c>
      <c r="C16" s="61">
        <v>27789</v>
      </c>
      <c r="D16" s="61">
        <v>0</v>
      </c>
      <c r="E16" s="61">
        <v>0</v>
      </c>
      <c r="F16" s="61">
        <v>-27789</v>
      </c>
      <c r="G16" s="61">
        <v>0</v>
      </c>
      <c r="H16" s="61">
        <v>0</v>
      </c>
      <c r="I16" s="61">
        <v>0</v>
      </c>
      <c r="J16" s="61">
        <v>0</v>
      </c>
      <c r="K16" s="61">
        <v>0</v>
      </c>
      <c r="L16" s="61">
        <v>307705</v>
      </c>
    </row>
    <row r="17" spans="1:12" s="10" customFormat="1" x14ac:dyDescent="0.2">
      <c r="A17" s="68">
        <v>109</v>
      </c>
      <c r="B17" s="78" t="s">
        <v>37</v>
      </c>
      <c r="C17" s="61">
        <v>9008</v>
      </c>
      <c r="D17" s="61">
        <v>0</v>
      </c>
      <c r="E17" s="61">
        <v>0</v>
      </c>
      <c r="F17" s="61">
        <v>-9008</v>
      </c>
      <c r="G17" s="61">
        <v>0</v>
      </c>
      <c r="H17" s="61">
        <v>0</v>
      </c>
      <c r="I17" s="61">
        <v>0</v>
      </c>
      <c r="J17" s="61">
        <v>0</v>
      </c>
      <c r="K17" s="61">
        <v>0</v>
      </c>
      <c r="L17" s="61">
        <v>99746</v>
      </c>
    </row>
    <row r="18" spans="1:12" s="10" customFormat="1" x14ac:dyDescent="0.2">
      <c r="A18" s="68">
        <v>110</v>
      </c>
      <c r="B18" s="78" t="s">
        <v>38</v>
      </c>
      <c r="C18" s="61">
        <v>11406</v>
      </c>
      <c r="D18" s="61">
        <v>0</v>
      </c>
      <c r="E18" s="61">
        <v>0</v>
      </c>
      <c r="F18" s="61">
        <v>-11406</v>
      </c>
      <c r="G18" s="61">
        <v>0</v>
      </c>
      <c r="H18" s="61">
        <v>0</v>
      </c>
      <c r="I18" s="61">
        <v>0</v>
      </c>
      <c r="J18" s="61">
        <v>0</v>
      </c>
      <c r="K18" s="61">
        <v>0</v>
      </c>
      <c r="L18" s="61">
        <v>126303</v>
      </c>
    </row>
    <row r="19" spans="1:12" s="10" customFormat="1" x14ac:dyDescent="0.2">
      <c r="A19" s="68">
        <v>111</v>
      </c>
      <c r="B19" s="78" t="s">
        <v>39</v>
      </c>
      <c r="C19" s="61">
        <v>106403</v>
      </c>
      <c r="D19" s="61">
        <v>0</v>
      </c>
      <c r="E19" s="61">
        <v>0</v>
      </c>
      <c r="F19" s="61">
        <v>-106403</v>
      </c>
      <c r="G19" s="61">
        <v>0</v>
      </c>
      <c r="H19" s="61">
        <v>0</v>
      </c>
      <c r="I19" s="61">
        <v>0</v>
      </c>
      <c r="J19" s="61">
        <v>0</v>
      </c>
      <c r="K19" s="61">
        <v>0</v>
      </c>
      <c r="L19" s="61">
        <v>1178192</v>
      </c>
    </row>
    <row r="20" spans="1:12" s="10" customFormat="1" x14ac:dyDescent="0.2">
      <c r="A20" s="68">
        <v>112</v>
      </c>
      <c r="B20" s="78" t="s">
        <v>40</v>
      </c>
      <c r="C20" s="61">
        <v>1031</v>
      </c>
      <c r="D20" s="61">
        <v>0</v>
      </c>
      <c r="E20" s="61">
        <v>0</v>
      </c>
      <c r="F20" s="61">
        <v>-1031</v>
      </c>
      <c r="G20" s="61">
        <v>0</v>
      </c>
      <c r="H20" s="61">
        <v>0</v>
      </c>
      <c r="I20" s="61">
        <v>0</v>
      </c>
      <c r="J20" s="61">
        <v>0</v>
      </c>
      <c r="K20" s="61">
        <v>0</v>
      </c>
      <c r="L20" s="61">
        <v>11411</v>
      </c>
    </row>
    <row r="21" spans="1:12" s="10" customFormat="1" x14ac:dyDescent="0.2">
      <c r="A21" s="68">
        <v>113</v>
      </c>
      <c r="B21" s="78" t="s">
        <v>41</v>
      </c>
      <c r="C21" s="61">
        <v>73876</v>
      </c>
      <c r="D21" s="61">
        <v>0</v>
      </c>
      <c r="E21" s="61">
        <v>0</v>
      </c>
      <c r="F21" s="61">
        <v>-73876</v>
      </c>
      <c r="G21" s="61">
        <v>0</v>
      </c>
      <c r="H21" s="61">
        <v>0</v>
      </c>
      <c r="I21" s="61">
        <v>0</v>
      </c>
      <c r="J21" s="61">
        <v>0</v>
      </c>
      <c r="K21" s="61">
        <v>0</v>
      </c>
      <c r="L21" s="61">
        <v>818030</v>
      </c>
    </row>
    <row r="22" spans="1:12" s="10" customFormat="1" x14ac:dyDescent="0.2">
      <c r="A22" s="68">
        <v>114</v>
      </c>
      <c r="B22" s="78" t="s">
        <v>42</v>
      </c>
      <c r="C22" s="61">
        <v>330853</v>
      </c>
      <c r="D22" s="61">
        <v>0</v>
      </c>
      <c r="E22" s="61">
        <v>0</v>
      </c>
      <c r="F22" s="61">
        <v>-330853</v>
      </c>
      <c r="G22" s="61">
        <v>0</v>
      </c>
      <c r="H22" s="61">
        <v>0</v>
      </c>
      <c r="I22" s="61">
        <v>0</v>
      </c>
      <c r="J22" s="61">
        <v>0</v>
      </c>
      <c r="K22" s="61">
        <v>0</v>
      </c>
      <c r="L22" s="61">
        <v>3663514</v>
      </c>
    </row>
    <row r="23" spans="1:12" s="10" customFormat="1" x14ac:dyDescent="0.2">
      <c r="A23" s="68">
        <v>115</v>
      </c>
      <c r="B23" s="78" t="s">
        <v>43</v>
      </c>
      <c r="C23" s="61">
        <v>227833</v>
      </c>
      <c r="D23" s="61">
        <v>0</v>
      </c>
      <c r="E23" s="61">
        <v>0</v>
      </c>
      <c r="F23" s="61">
        <v>-227833</v>
      </c>
      <c r="G23" s="61">
        <v>0</v>
      </c>
      <c r="H23" s="61">
        <v>0</v>
      </c>
      <c r="I23" s="61">
        <v>0</v>
      </c>
      <c r="J23" s="61">
        <v>0</v>
      </c>
      <c r="K23" s="61">
        <v>0</v>
      </c>
      <c r="L23" s="61">
        <v>2522781</v>
      </c>
    </row>
    <row r="24" spans="1:12" s="10" customFormat="1" x14ac:dyDescent="0.2">
      <c r="A24" s="68">
        <v>116</v>
      </c>
      <c r="B24" s="78" t="s">
        <v>44</v>
      </c>
      <c r="C24" s="61">
        <v>54183</v>
      </c>
      <c r="D24" s="61">
        <v>0</v>
      </c>
      <c r="E24" s="61">
        <v>0</v>
      </c>
      <c r="F24" s="61">
        <v>-54183</v>
      </c>
      <c r="G24" s="61">
        <v>0</v>
      </c>
      <c r="H24" s="61">
        <v>0</v>
      </c>
      <c r="I24" s="61">
        <v>0</v>
      </c>
      <c r="J24" s="61">
        <v>0</v>
      </c>
      <c r="K24" s="61">
        <v>0</v>
      </c>
      <c r="L24" s="61">
        <v>599970</v>
      </c>
    </row>
    <row r="25" spans="1:12" s="10" customFormat="1" x14ac:dyDescent="0.2">
      <c r="A25" s="68">
        <v>117</v>
      </c>
      <c r="B25" s="78" t="s">
        <v>45</v>
      </c>
      <c r="C25" s="61">
        <v>31070</v>
      </c>
      <c r="D25" s="61">
        <v>0</v>
      </c>
      <c r="E25" s="61">
        <v>0</v>
      </c>
      <c r="F25" s="61">
        <v>-31070</v>
      </c>
      <c r="G25" s="61">
        <v>0</v>
      </c>
      <c r="H25" s="61">
        <v>0</v>
      </c>
      <c r="I25" s="61">
        <v>0</v>
      </c>
      <c r="J25" s="61">
        <v>0</v>
      </c>
      <c r="K25" s="61">
        <v>0</v>
      </c>
      <c r="L25" s="61">
        <v>344032</v>
      </c>
    </row>
    <row r="26" spans="1:12" s="10" customFormat="1" x14ac:dyDescent="0.2">
      <c r="A26" s="68">
        <v>119</v>
      </c>
      <c r="B26" s="78" t="s">
        <v>46</v>
      </c>
      <c r="C26" s="61">
        <v>1097</v>
      </c>
      <c r="D26" s="61">
        <v>0</v>
      </c>
      <c r="E26" s="61">
        <v>0</v>
      </c>
      <c r="F26" s="61">
        <v>-1097</v>
      </c>
      <c r="G26" s="61">
        <v>0</v>
      </c>
      <c r="H26" s="61">
        <v>0</v>
      </c>
      <c r="I26" s="61">
        <v>0</v>
      </c>
      <c r="J26" s="61">
        <v>0</v>
      </c>
      <c r="K26" s="61">
        <v>0</v>
      </c>
      <c r="L26" s="61">
        <v>12143</v>
      </c>
    </row>
    <row r="27" spans="1:12" s="10" customFormat="1" x14ac:dyDescent="0.2">
      <c r="A27" s="68">
        <v>121</v>
      </c>
      <c r="B27" s="78" t="s">
        <v>47</v>
      </c>
      <c r="C27" s="61">
        <v>15573</v>
      </c>
      <c r="D27" s="61">
        <v>0</v>
      </c>
      <c r="E27" s="61">
        <v>0</v>
      </c>
      <c r="F27" s="61">
        <v>-15573</v>
      </c>
      <c r="G27" s="61">
        <v>0</v>
      </c>
      <c r="H27" s="61">
        <v>0</v>
      </c>
      <c r="I27" s="61">
        <v>0</v>
      </c>
      <c r="J27" s="61">
        <v>0</v>
      </c>
      <c r="K27" s="61">
        <v>0</v>
      </c>
      <c r="L27" s="61">
        <v>172436</v>
      </c>
    </row>
    <row r="28" spans="1:12" s="10" customFormat="1" x14ac:dyDescent="0.2">
      <c r="A28" s="68">
        <v>122</v>
      </c>
      <c r="B28" s="78" t="s">
        <v>48</v>
      </c>
      <c r="C28" s="61">
        <v>16539</v>
      </c>
      <c r="D28" s="61">
        <v>0</v>
      </c>
      <c r="E28" s="61">
        <v>0</v>
      </c>
      <c r="F28" s="61">
        <v>-16539</v>
      </c>
      <c r="G28" s="61">
        <v>0</v>
      </c>
      <c r="H28" s="61">
        <v>0</v>
      </c>
      <c r="I28" s="61">
        <v>0</v>
      </c>
      <c r="J28" s="61">
        <v>0</v>
      </c>
      <c r="K28" s="61">
        <v>0</v>
      </c>
      <c r="L28" s="61">
        <v>183136</v>
      </c>
    </row>
    <row r="29" spans="1:12" s="10" customFormat="1" x14ac:dyDescent="0.2">
      <c r="A29" s="68">
        <v>123</v>
      </c>
      <c r="B29" s="78" t="s">
        <v>49</v>
      </c>
      <c r="C29" s="61">
        <v>89716</v>
      </c>
      <c r="D29" s="61">
        <v>0</v>
      </c>
      <c r="E29" s="61">
        <v>0</v>
      </c>
      <c r="F29" s="61">
        <v>-89716</v>
      </c>
      <c r="G29" s="61">
        <v>0</v>
      </c>
      <c r="H29" s="61">
        <v>0</v>
      </c>
      <c r="I29" s="61">
        <v>0</v>
      </c>
      <c r="J29" s="61">
        <v>0</v>
      </c>
      <c r="K29" s="61">
        <v>0</v>
      </c>
      <c r="L29" s="61">
        <v>993415</v>
      </c>
    </row>
    <row r="30" spans="1:12" s="10" customFormat="1" x14ac:dyDescent="0.2">
      <c r="A30" s="68">
        <v>124</v>
      </c>
      <c r="B30" s="78" t="s">
        <v>50</v>
      </c>
      <c r="C30" s="61">
        <v>0</v>
      </c>
      <c r="D30" s="61">
        <v>0</v>
      </c>
      <c r="E30" s="61">
        <v>0</v>
      </c>
      <c r="F30" s="61">
        <v>0</v>
      </c>
      <c r="G30" s="61">
        <v>0</v>
      </c>
      <c r="H30" s="61">
        <v>0</v>
      </c>
      <c r="I30" s="61">
        <v>0</v>
      </c>
      <c r="J30" s="61">
        <v>0</v>
      </c>
      <c r="K30" s="61">
        <v>0</v>
      </c>
      <c r="L30" s="61">
        <v>0</v>
      </c>
    </row>
    <row r="31" spans="1:12" s="10" customFormat="1" x14ac:dyDescent="0.2">
      <c r="A31" s="68">
        <v>125</v>
      </c>
      <c r="B31" s="78" t="s">
        <v>51</v>
      </c>
      <c r="C31" s="61">
        <v>36278</v>
      </c>
      <c r="D31" s="61">
        <v>0</v>
      </c>
      <c r="E31" s="61">
        <v>0</v>
      </c>
      <c r="F31" s="61">
        <v>-36278</v>
      </c>
      <c r="G31" s="61">
        <v>0</v>
      </c>
      <c r="H31" s="61">
        <v>0</v>
      </c>
      <c r="I31" s="61">
        <v>0</v>
      </c>
      <c r="J31" s="61">
        <v>0</v>
      </c>
      <c r="K31" s="61">
        <v>0</v>
      </c>
      <c r="L31" s="61">
        <v>401712</v>
      </c>
    </row>
    <row r="32" spans="1:12" s="10" customFormat="1" x14ac:dyDescent="0.2">
      <c r="A32" s="68">
        <v>126</v>
      </c>
      <c r="B32" s="78" t="s">
        <v>52</v>
      </c>
      <c r="C32" s="61">
        <v>0</v>
      </c>
      <c r="D32" s="61">
        <v>0</v>
      </c>
      <c r="E32" s="61">
        <v>0</v>
      </c>
      <c r="F32" s="61">
        <v>0</v>
      </c>
      <c r="G32" s="61">
        <v>0</v>
      </c>
      <c r="H32" s="61">
        <v>0</v>
      </c>
      <c r="I32" s="61">
        <v>0</v>
      </c>
      <c r="J32" s="61">
        <v>0</v>
      </c>
      <c r="K32" s="61">
        <v>0</v>
      </c>
      <c r="L32" s="61">
        <v>0</v>
      </c>
    </row>
    <row r="33" spans="1:12" s="10" customFormat="1" x14ac:dyDescent="0.2">
      <c r="A33" s="68">
        <v>127</v>
      </c>
      <c r="B33" s="78" t="s">
        <v>53</v>
      </c>
      <c r="C33" s="61">
        <v>53988</v>
      </c>
      <c r="D33" s="61">
        <v>0</v>
      </c>
      <c r="E33" s="61">
        <v>0</v>
      </c>
      <c r="F33" s="61">
        <v>-53988</v>
      </c>
      <c r="G33" s="61">
        <v>0</v>
      </c>
      <c r="H33" s="61">
        <v>0</v>
      </c>
      <c r="I33" s="61">
        <v>0</v>
      </c>
      <c r="J33" s="61">
        <v>0</v>
      </c>
      <c r="K33" s="61">
        <v>0</v>
      </c>
      <c r="L33" s="61">
        <v>597804</v>
      </c>
    </row>
    <row r="34" spans="1:12" s="10" customFormat="1" x14ac:dyDescent="0.2">
      <c r="A34" s="68">
        <v>128</v>
      </c>
      <c r="B34" s="78" t="s">
        <v>54</v>
      </c>
      <c r="C34" s="61">
        <v>76333</v>
      </c>
      <c r="D34" s="61">
        <v>0</v>
      </c>
      <c r="E34" s="61">
        <v>0</v>
      </c>
      <c r="F34" s="61">
        <v>-76333</v>
      </c>
      <c r="G34" s="61">
        <v>0</v>
      </c>
      <c r="H34" s="61">
        <v>0</v>
      </c>
      <c r="I34" s="61">
        <v>0</v>
      </c>
      <c r="J34" s="61">
        <v>0</v>
      </c>
      <c r="K34" s="61">
        <v>0</v>
      </c>
      <c r="L34" s="61">
        <v>845228</v>
      </c>
    </row>
    <row r="35" spans="1:12" s="10" customFormat="1" x14ac:dyDescent="0.2">
      <c r="A35" s="68">
        <v>129</v>
      </c>
      <c r="B35" s="78" t="s">
        <v>55</v>
      </c>
      <c r="C35" s="61">
        <v>37752</v>
      </c>
      <c r="D35" s="61">
        <v>0</v>
      </c>
      <c r="E35" s="61">
        <v>0</v>
      </c>
      <c r="F35" s="61">
        <v>-37752</v>
      </c>
      <c r="G35" s="61">
        <v>0</v>
      </c>
      <c r="H35" s="61">
        <v>0</v>
      </c>
      <c r="I35" s="61">
        <v>0</v>
      </c>
      <c r="J35" s="61">
        <v>0</v>
      </c>
      <c r="K35" s="61">
        <v>0</v>
      </c>
      <c r="L35" s="61">
        <v>418024</v>
      </c>
    </row>
    <row r="36" spans="1:12" s="10" customFormat="1" x14ac:dyDescent="0.2">
      <c r="A36" s="68">
        <v>131</v>
      </c>
      <c r="B36" s="78" t="s">
        <v>56</v>
      </c>
      <c r="C36" s="61">
        <v>0</v>
      </c>
      <c r="D36" s="61">
        <v>0</v>
      </c>
      <c r="E36" s="61">
        <v>0</v>
      </c>
      <c r="F36" s="61">
        <v>0</v>
      </c>
      <c r="G36" s="61">
        <v>0</v>
      </c>
      <c r="H36" s="61">
        <v>0</v>
      </c>
      <c r="I36" s="61">
        <v>0</v>
      </c>
      <c r="J36" s="61">
        <v>0</v>
      </c>
      <c r="K36" s="61">
        <v>0</v>
      </c>
      <c r="L36" s="61">
        <v>0</v>
      </c>
    </row>
    <row r="37" spans="1:12" s="10" customFormat="1" x14ac:dyDescent="0.2">
      <c r="A37" s="68">
        <v>132</v>
      </c>
      <c r="B37" s="78" t="s">
        <v>57</v>
      </c>
      <c r="C37" s="61">
        <v>19471</v>
      </c>
      <c r="D37" s="61">
        <v>0</v>
      </c>
      <c r="E37" s="61">
        <v>0</v>
      </c>
      <c r="F37" s="61">
        <v>-19471</v>
      </c>
      <c r="G37" s="61">
        <v>0</v>
      </c>
      <c r="H37" s="61">
        <v>0</v>
      </c>
      <c r="I37" s="61">
        <v>0</v>
      </c>
      <c r="J37" s="61">
        <v>0</v>
      </c>
      <c r="K37" s="61">
        <v>0</v>
      </c>
      <c r="L37" s="61">
        <v>215603</v>
      </c>
    </row>
    <row r="38" spans="1:12" s="10" customFormat="1" x14ac:dyDescent="0.2">
      <c r="A38" s="68">
        <v>133</v>
      </c>
      <c r="B38" s="78" t="s">
        <v>58</v>
      </c>
      <c r="C38" s="61">
        <v>41304</v>
      </c>
      <c r="D38" s="61">
        <v>0</v>
      </c>
      <c r="E38" s="61">
        <v>0</v>
      </c>
      <c r="F38" s="61">
        <v>-41304</v>
      </c>
      <c r="G38" s="61">
        <v>0</v>
      </c>
      <c r="H38" s="61">
        <v>0</v>
      </c>
      <c r="I38" s="61">
        <v>0</v>
      </c>
      <c r="J38" s="61">
        <v>0</v>
      </c>
      <c r="K38" s="61">
        <v>0</v>
      </c>
      <c r="L38" s="61">
        <v>457354</v>
      </c>
    </row>
    <row r="39" spans="1:12" s="10" customFormat="1" x14ac:dyDescent="0.2">
      <c r="A39" s="68">
        <v>135</v>
      </c>
      <c r="B39" s="78" t="s">
        <v>59</v>
      </c>
      <c r="C39" s="61">
        <v>0</v>
      </c>
      <c r="D39" s="61">
        <v>0</v>
      </c>
      <c r="E39" s="61">
        <v>0</v>
      </c>
      <c r="F39" s="61">
        <v>0</v>
      </c>
      <c r="G39" s="61">
        <v>0</v>
      </c>
      <c r="H39" s="61">
        <v>0</v>
      </c>
      <c r="I39" s="61">
        <v>0</v>
      </c>
      <c r="J39" s="61">
        <v>0</v>
      </c>
      <c r="K39" s="61">
        <v>0</v>
      </c>
      <c r="L39" s="61">
        <v>0</v>
      </c>
    </row>
    <row r="40" spans="1:12" s="10" customFormat="1" x14ac:dyDescent="0.2">
      <c r="A40" s="68">
        <v>136</v>
      </c>
      <c r="B40" s="78" t="s">
        <v>60</v>
      </c>
      <c r="C40" s="61">
        <v>83989</v>
      </c>
      <c r="D40" s="61">
        <v>0</v>
      </c>
      <c r="E40" s="61">
        <v>0</v>
      </c>
      <c r="F40" s="61">
        <v>-83989</v>
      </c>
      <c r="G40" s="61">
        <v>0</v>
      </c>
      <c r="H40" s="61">
        <v>0</v>
      </c>
      <c r="I40" s="61">
        <v>0</v>
      </c>
      <c r="J40" s="61">
        <v>0</v>
      </c>
      <c r="K40" s="61">
        <v>0</v>
      </c>
      <c r="L40" s="61">
        <v>930004</v>
      </c>
    </row>
    <row r="41" spans="1:12" s="10" customFormat="1" x14ac:dyDescent="0.2">
      <c r="A41" s="68">
        <v>137</v>
      </c>
      <c r="B41" s="78" t="s">
        <v>61</v>
      </c>
      <c r="C41" s="61">
        <v>0</v>
      </c>
      <c r="D41" s="61">
        <v>0</v>
      </c>
      <c r="E41" s="61">
        <v>0</v>
      </c>
      <c r="F41" s="61">
        <v>0</v>
      </c>
      <c r="G41" s="61">
        <v>0</v>
      </c>
      <c r="H41" s="61">
        <v>0</v>
      </c>
      <c r="I41" s="61">
        <v>0</v>
      </c>
      <c r="J41" s="61">
        <v>0</v>
      </c>
      <c r="K41" s="61">
        <v>0</v>
      </c>
      <c r="L41" s="61">
        <v>0</v>
      </c>
    </row>
    <row r="42" spans="1:12" s="10" customFormat="1" x14ac:dyDescent="0.2">
      <c r="A42" s="68">
        <v>138</v>
      </c>
      <c r="B42" s="78" t="s">
        <v>62</v>
      </c>
      <c r="C42" s="61">
        <v>0</v>
      </c>
      <c r="D42" s="61">
        <v>0</v>
      </c>
      <c r="E42" s="61">
        <v>0</v>
      </c>
      <c r="F42" s="61">
        <v>0</v>
      </c>
      <c r="G42" s="61">
        <v>0</v>
      </c>
      <c r="H42" s="61">
        <v>0</v>
      </c>
      <c r="I42" s="61">
        <v>0</v>
      </c>
      <c r="J42" s="61">
        <v>0</v>
      </c>
      <c r="K42" s="61">
        <v>0</v>
      </c>
      <c r="L42" s="61">
        <v>0</v>
      </c>
    </row>
    <row r="43" spans="1:12" s="10" customFormat="1" x14ac:dyDescent="0.2">
      <c r="A43" s="68">
        <v>140</v>
      </c>
      <c r="B43" s="78" t="s">
        <v>63</v>
      </c>
      <c r="C43" s="61">
        <v>51049</v>
      </c>
      <c r="D43" s="61">
        <v>0</v>
      </c>
      <c r="E43" s="61">
        <v>0</v>
      </c>
      <c r="F43" s="61">
        <v>-51049</v>
      </c>
      <c r="G43" s="61">
        <v>0</v>
      </c>
      <c r="H43" s="61">
        <v>0</v>
      </c>
      <c r="I43" s="61">
        <v>0</v>
      </c>
      <c r="J43" s="61">
        <v>0</v>
      </c>
      <c r="K43" s="61">
        <v>0</v>
      </c>
      <c r="L43" s="61">
        <v>565270</v>
      </c>
    </row>
    <row r="44" spans="1:12" s="10" customFormat="1" x14ac:dyDescent="0.2">
      <c r="A44" s="68">
        <v>141</v>
      </c>
      <c r="B44" s="78" t="s">
        <v>64</v>
      </c>
      <c r="C44" s="61">
        <v>154340</v>
      </c>
      <c r="D44" s="61">
        <v>0</v>
      </c>
      <c r="E44" s="61">
        <v>0</v>
      </c>
      <c r="F44" s="61">
        <v>-154340</v>
      </c>
      <c r="G44" s="61">
        <v>0</v>
      </c>
      <c r="H44" s="61">
        <v>0</v>
      </c>
      <c r="I44" s="61">
        <v>0</v>
      </c>
      <c r="J44" s="61">
        <v>0</v>
      </c>
      <c r="K44" s="61">
        <v>0</v>
      </c>
      <c r="L44" s="61">
        <v>1708998</v>
      </c>
    </row>
    <row r="45" spans="1:12" s="10" customFormat="1" x14ac:dyDescent="0.2">
      <c r="A45" s="68">
        <v>142</v>
      </c>
      <c r="B45" s="78" t="s">
        <v>65</v>
      </c>
      <c r="C45" s="61">
        <v>1074</v>
      </c>
      <c r="D45" s="61">
        <v>0</v>
      </c>
      <c r="E45" s="61">
        <v>0</v>
      </c>
      <c r="F45" s="61">
        <v>-1074</v>
      </c>
      <c r="G45" s="61">
        <v>0</v>
      </c>
      <c r="H45" s="61">
        <v>0</v>
      </c>
      <c r="I45" s="61">
        <v>0</v>
      </c>
      <c r="J45" s="61">
        <v>0</v>
      </c>
      <c r="K45" s="61">
        <v>0</v>
      </c>
      <c r="L45" s="61">
        <v>11887</v>
      </c>
    </row>
    <row r="46" spans="1:12" s="10" customFormat="1" x14ac:dyDescent="0.2">
      <c r="A46" s="68">
        <v>143</v>
      </c>
      <c r="B46" s="78" t="s">
        <v>66</v>
      </c>
      <c r="C46" s="61">
        <v>8742</v>
      </c>
      <c r="D46" s="61">
        <v>0</v>
      </c>
      <c r="E46" s="61">
        <v>0</v>
      </c>
      <c r="F46" s="61">
        <v>-8742</v>
      </c>
      <c r="G46" s="61">
        <v>0</v>
      </c>
      <c r="H46" s="61">
        <v>0</v>
      </c>
      <c r="I46" s="61">
        <v>0</v>
      </c>
      <c r="J46" s="61">
        <v>0</v>
      </c>
      <c r="K46" s="61">
        <v>0</v>
      </c>
      <c r="L46" s="61">
        <v>96799</v>
      </c>
    </row>
    <row r="47" spans="1:12" s="10" customFormat="1" x14ac:dyDescent="0.2">
      <c r="A47" s="68">
        <v>146</v>
      </c>
      <c r="B47" s="78" t="s">
        <v>67</v>
      </c>
      <c r="C47" s="61">
        <v>17868</v>
      </c>
      <c r="D47" s="61">
        <v>0</v>
      </c>
      <c r="E47" s="61">
        <v>0</v>
      </c>
      <c r="F47" s="61">
        <v>-17868</v>
      </c>
      <c r="G47" s="61">
        <v>0</v>
      </c>
      <c r="H47" s="61">
        <v>0</v>
      </c>
      <c r="I47" s="61">
        <v>0</v>
      </c>
      <c r="J47" s="61">
        <v>0</v>
      </c>
      <c r="K47" s="61">
        <v>0</v>
      </c>
      <c r="L47" s="61">
        <v>197850</v>
      </c>
    </row>
    <row r="48" spans="1:12" s="10" customFormat="1" x14ac:dyDescent="0.2">
      <c r="A48" s="68">
        <v>147</v>
      </c>
      <c r="B48" s="78" t="s">
        <v>68</v>
      </c>
      <c r="C48" s="61">
        <v>15191</v>
      </c>
      <c r="D48" s="61">
        <v>0</v>
      </c>
      <c r="E48" s="61">
        <v>0</v>
      </c>
      <c r="F48" s="61">
        <v>-15191</v>
      </c>
      <c r="G48" s="61">
        <v>0</v>
      </c>
      <c r="H48" s="61">
        <v>0</v>
      </c>
      <c r="I48" s="61">
        <v>0</v>
      </c>
      <c r="J48" s="61">
        <v>0</v>
      </c>
      <c r="K48" s="61">
        <v>0</v>
      </c>
      <c r="L48" s="61">
        <v>168205</v>
      </c>
    </row>
    <row r="49" spans="1:12" s="10" customFormat="1" x14ac:dyDescent="0.2">
      <c r="A49" s="68">
        <v>148</v>
      </c>
      <c r="B49" s="78" t="s">
        <v>69</v>
      </c>
      <c r="C49" s="61">
        <v>2062</v>
      </c>
      <c r="D49" s="61">
        <v>0</v>
      </c>
      <c r="E49" s="61">
        <v>0</v>
      </c>
      <c r="F49" s="61">
        <v>-2062</v>
      </c>
      <c r="G49" s="61">
        <v>0</v>
      </c>
      <c r="H49" s="61">
        <v>0</v>
      </c>
      <c r="I49" s="61">
        <v>0</v>
      </c>
      <c r="J49" s="61">
        <v>0</v>
      </c>
      <c r="K49" s="61">
        <v>0</v>
      </c>
      <c r="L49" s="61">
        <v>22825</v>
      </c>
    </row>
    <row r="50" spans="1:12" s="10" customFormat="1" x14ac:dyDescent="0.2">
      <c r="A50" s="68">
        <v>149</v>
      </c>
      <c r="B50" s="78" t="s">
        <v>70</v>
      </c>
      <c r="C50" s="61">
        <v>0</v>
      </c>
      <c r="D50" s="61">
        <v>0</v>
      </c>
      <c r="E50" s="61">
        <v>0</v>
      </c>
      <c r="F50" s="61">
        <v>0</v>
      </c>
      <c r="G50" s="61">
        <v>0</v>
      </c>
      <c r="H50" s="61">
        <v>0</v>
      </c>
      <c r="I50" s="61">
        <v>0</v>
      </c>
      <c r="J50" s="61">
        <v>0</v>
      </c>
      <c r="K50" s="61">
        <v>0</v>
      </c>
      <c r="L50" s="61">
        <v>0</v>
      </c>
    </row>
    <row r="51" spans="1:12" s="10" customFormat="1" x14ac:dyDescent="0.2">
      <c r="A51" s="68">
        <v>150</v>
      </c>
      <c r="B51" s="78" t="s">
        <v>71</v>
      </c>
      <c r="C51" s="61">
        <v>0</v>
      </c>
      <c r="D51" s="61">
        <v>0</v>
      </c>
      <c r="E51" s="61">
        <v>0</v>
      </c>
      <c r="F51" s="61">
        <v>0</v>
      </c>
      <c r="G51" s="61">
        <v>0</v>
      </c>
      <c r="H51" s="61">
        <v>0</v>
      </c>
      <c r="I51" s="61">
        <v>0</v>
      </c>
      <c r="J51" s="61">
        <v>0</v>
      </c>
      <c r="K51" s="61">
        <v>0</v>
      </c>
      <c r="L51" s="61">
        <v>0</v>
      </c>
    </row>
    <row r="52" spans="1:12" s="10" customFormat="1" x14ac:dyDescent="0.2">
      <c r="A52" s="68">
        <v>151</v>
      </c>
      <c r="B52" s="78" t="s">
        <v>72</v>
      </c>
      <c r="C52" s="61">
        <v>54396</v>
      </c>
      <c r="D52" s="61">
        <v>0</v>
      </c>
      <c r="E52" s="61">
        <v>0</v>
      </c>
      <c r="F52" s="61">
        <v>-54396</v>
      </c>
      <c r="G52" s="61">
        <v>0</v>
      </c>
      <c r="H52" s="61">
        <v>0</v>
      </c>
      <c r="I52" s="61">
        <v>0</v>
      </c>
      <c r="J52" s="61">
        <v>0</v>
      </c>
      <c r="K52" s="61">
        <v>0</v>
      </c>
      <c r="L52" s="61">
        <v>602324</v>
      </c>
    </row>
    <row r="53" spans="1:12" s="10" customFormat="1" x14ac:dyDescent="0.2">
      <c r="A53" s="68">
        <v>152</v>
      </c>
      <c r="B53" s="78" t="s">
        <v>73</v>
      </c>
      <c r="C53" s="61">
        <v>40636</v>
      </c>
      <c r="D53" s="61">
        <v>0</v>
      </c>
      <c r="E53" s="61">
        <v>0</v>
      </c>
      <c r="F53" s="61">
        <v>-40636</v>
      </c>
      <c r="G53" s="61">
        <v>0</v>
      </c>
      <c r="H53" s="61">
        <v>0</v>
      </c>
      <c r="I53" s="61">
        <v>0</v>
      </c>
      <c r="J53" s="61">
        <v>0</v>
      </c>
      <c r="K53" s="61">
        <v>0</v>
      </c>
      <c r="L53" s="61">
        <v>449964</v>
      </c>
    </row>
    <row r="54" spans="1:12" s="10" customFormat="1" x14ac:dyDescent="0.2">
      <c r="A54" s="68">
        <v>154</v>
      </c>
      <c r="B54" s="78" t="s">
        <v>74</v>
      </c>
      <c r="C54" s="61">
        <v>652616</v>
      </c>
      <c r="D54" s="61">
        <v>0</v>
      </c>
      <c r="E54" s="61">
        <v>0</v>
      </c>
      <c r="F54" s="61">
        <v>-652616</v>
      </c>
      <c r="G54" s="61">
        <v>0</v>
      </c>
      <c r="H54" s="61">
        <v>0</v>
      </c>
      <c r="I54" s="61">
        <v>0</v>
      </c>
      <c r="J54" s="61">
        <v>0</v>
      </c>
      <c r="K54" s="61">
        <v>0</v>
      </c>
      <c r="L54" s="61">
        <v>7226386</v>
      </c>
    </row>
    <row r="55" spans="1:12" s="10" customFormat="1" x14ac:dyDescent="0.2">
      <c r="A55" s="68">
        <v>156</v>
      </c>
      <c r="B55" s="78" t="s">
        <v>75</v>
      </c>
      <c r="C55" s="61">
        <v>1085143</v>
      </c>
      <c r="D55" s="61">
        <v>0</v>
      </c>
      <c r="E55" s="61">
        <v>0</v>
      </c>
      <c r="F55" s="61">
        <v>-1085143</v>
      </c>
      <c r="G55" s="61">
        <v>0</v>
      </c>
      <c r="H55" s="61">
        <v>0</v>
      </c>
      <c r="I55" s="61">
        <v>0</v>
      </c>
      <c r="J55" s="61">
        <v>0</v>
      </c>
      <c r="K55" s="61">
        <v>0</v>
      </c>
      <c r="L55" s="61">
        <v>12015734</v>
      </c>
    </row>
    <row r="56" spans="1:12" s="10" customFormat="1" x14ac:dyDescent="0.2">
      <c r="A56" s="68">
        <v>157</v>
      </c>
      <c r="B56" s="78" t="s">
        <v>76</v>
      </c>
      <c r="C56" s="61">
        <v>5789</v>
      </c>
      <c r="D56" s="61">
        <v>0</v>
      </c>
      <c r="E56" s="61">
        <v>0</v>
      </c>
      <c r="F56" s="61">
        <v>-5789</v>
      </c>
      <c r="G56" s="61">
        <v>0</v>
      </c>
      <c r="H56" s="61">
        <v>0</v>
      </c>
      <c r="I56" s="61">
        <v>0</v>
      </c>
      <c r="J56" s="61">
        <v>0</v>
      </c>
      <c r="K56" s="61">
        <v>0</v>
      </c>
      <c r="L56" s="61">
        <v>64105</v>
      </c>
    </row>
    <row r="57" spans="1:12" s="10" customFormat="1" x14ac:dyDescent="0.2">
      <c r="A57" s="68">
        <v>158</v>
      </c>
      <c r="B57" s="78" t="s">
        <v>77</v>
      </c>
      <c r="C57" s="61">
        <v>0</v>
      </c>
      <c r="D57" s="61">
        <v>0</v>
      </c>
      <c r="E57" s="61">
        <v>0</v>
      </c>
      <c r="F57" s="61">
        <v>0</v>
      </c>
      <c r="G57" s="61">
        <v>0</v>
      </c>
      <c r="H57" s="61">
        <v>0</v>
      </c>
      <c r="I57" s="61">
        <v>0</v>
      </c>
      <c r="J57" s="61">
        <v>0</v>
      </c>
      <c r="K57" s="61">
        <v>0</v>
      </c>
      <c r="L57" s="61">
        <v>0</v>
      </c>
    </row>
    <row r="58" spans="1:12" s="10" customFormat="1" x14ac:dyDescent="0.2">
      <c r="A58" s="68">
        <v>160</v>
      </c>
      <c r="B58" s="78" t="s">
        <v>78</v>
      </c>
      <c r="C58" s="61">
        <v>2948</v>
      </c>
      <c r="D58" s="61">
        <v>0</v>
      </c>
      <c r="E58" s="61">
        <v>0</v>
      </c>
      <c r="F58" s="61">
        <v>-2948</v>
      </c>
      <c r="G58" s="61">
        <v>0</v>
      </c>
      <c r="H58" s="61">
        <v>0</v>
      </c>
      <c r="I58" s="61">
        <v>0</v>
      </c>
      <c r="J58" s="61">
        <v>0</v>
      </c>
      <c r="K58" s="61">
        <v>0</v>
      </c>
      <c r="L58" s="61">
        <v>32637</v>
      </c>
    </row>
    <row r="59" spans="1:12" s="10" customFormat="1" x14ac:dyDescent="0.2">
      <c r="A59" s="68">
        <v>161</v>
      </c>
      <c r="B59" s="78" t="s">
        <v>79</v>
      </c>
      <c r="C59" s="61">
        <v>279169</v>
      </c>
      <c r="D59" s="61">
        <v>0</v>
      </c>
      <c r="E59" s="61">
        <v>0</v>
      </c>
      <c r="F59" s="61">
        <v>-279169</v>
      </c>
      <c r="G59" s="61">
        <v>0</v>
      </c>
      <c r="H59" s="61">
        <v>0</v>
      </c>
      <c r="I59" s="61">
        <v>0</v>
      </c>
      <c r="J59" s="61">
        <v>0</v>
      </c>
      <c r="K59" s="61">
        <v>0</v>
      </c>
      <c r="L59" s="61">
        <v>3091223</v>
      </c>
    </row>
    <row r="60" spans="1:12" s="10" customFormat="1" x14ac:dyDescent="0.2">
      <c r="A60" s="68">
        <v>162</v>
      </c>
      <c r="B60" s="78" t="s">
        <v>80</v>
      </c>
      <c r="C60" s="61">
        <v>613</v>
      </c>
      <c r="D60" s="61">
        <v>0</v>
      </c>
      <c r="E60" s="61">
        <v>0</v>
      </c>
      <c r="F60" s="61">
        <v>-613</v>
      </c>
      <c r="G60" s="61">
        <v>0</v>
      </c>
      <c r="H60" s="61">
        <v>0</v>
      </c>
      <c r="I60" s="61">
        <v>0</v>
      </c>
      <c r="J60" s="61">
        <v>0</v>
      </c>
      <c r="K60" s="61">
        <v>0</v>
      </c>
      <c r="L60" s="61">
        <v>6781</v>
      </c>
    </row>
    <row r="61" spans="1:12" s="10" customFormat="1" x14ac:dyDescent="0.2">
      <c r="A61" s="68">
        <v>163</v>
      </c>
      <c r="B61" s="78" t="s">
        <v>81</v>
      </c>
      <c r="C61" s="61">
        <v>0</v>
      </c>
      <c r="D61" s="61">
        <v>0</v>
      </c>
      <c r="E61" s="61">
        <v>0</v>
      </c>
      <c r="F61" s="61">
        <v>0</v>
      </c>
      <c r="G61" s="61">
        <v>0</v>
      </c>
      <c r="H61" s="61">
        <v>0</v>
      </c>
      <c r="I61" s="61">
        <v>0</v>
      </c>
      <c r="J61" s="61">
        <v>0</v>
      </c>
      <c r="K61" s="61">
        <v>0</v>
      </c>
      <c r="L61" s="61">
        <v>0</v>
      </c>
    </row>
    <row r="62" spans="1:12" s="10" customFormat="1" x14ac:dyDescent="0.2">
      <c r="A62" s="68">
        <v>164</v>
      </c>
      <c r="B62" s="78" t="s">
        <v>82</v>
      </c>
      <c r="C62" s="61">
        <v>2649</v>
      </c>
      <c r="D62" s="61">
        <v>0</v>
      </c>
      <c r="E62" s="61">
        <v>0</v>
      </c>
      <c r="F62" s="61">
        <v>-2649</v>
      </c>
      <c r="G62" s="61">
        <v>0</v>
      </c>
      <c r="H62" s="61">
        <v>0</v>
      </c>
      <c r="I62" s="61">
        <v>0</v>
      </c>
      <c r="J62" s="61">
        <v>0</v>
      </c>
      <c r="K62" s="61">
        <v>0</v>
      </c>
      <c r="L62" s="61">
        <v>29334</v>
      </c>
    </row>
    <row r="63" spans="1:12" s="10" customFormat="1" x14ac:dyDescent="0.2">
      <c r="A63" s="68">
        <v>165</v>
      </c>
      <c r="B63" s="78" t="s">
        <v>83</v>
      </c>
      <c r="C63" s="61">
        <v>47810</v>
      </c>
      <c r="D63" s="61">
        <v>0</v>
      </c>
      <c r="E63" s="61">
        <v>0</v>
      </c>
      <c r="F63" s="61">
        <v>-47810</v>
      </c>
      <c r="G63" s="61">
        <v>0</v>
      </c>
      <c r="H63" s="61">
        <v>0</v>
      </c>
      <c r="I63" s="61">
        <v>0</v>
      </c>
      <c r="J63" s="61">
        <v>0</v>
      </c>
      <c r="K63" s="61">
        <v>0</v>
      </c>
      <c r="L63" s="61">
        <v>529395</v>
      </c>
    </row>
    <row r="64" spans="1:12" s="10" customFormat="1" x14ac:dyDescent="0.2">
      <c r="A64" s="68">
        <v>166</v>
      </c>
      <c r="B64" s="78" t="s">
        <v>84</v>
      </c>
      <c r="C64" s="61">
        <v>8104</v>
      </c>
      <c r="D64" s="61">
        <v>0</v>
      </c>
      <c r="E64" s="61">
        <v>0</v>
      </c>
      <c r="F64" s="61">
        <v>-8104</v>
      </c>
      <c r="G64" s="61">
        <v>0</v>
      </c>
      <c r="H64" s="61">
        <v>0</v>
      </c>
      <c r="I64" s="61">
        <v>0</v>
      </c>
      <c r="J64" s="61">
        <v>0</v>
      </c>
      <c r="K64" s="61">
        <v>0</v>
      </c>
      <c r="L64" s="61">
        <v>89742</v>
      </c>
    </row>
    <row r="65" spans="1:12" s="10" customFormat="1" x14ac:dyDescent="0.2">
      <c r="A65" s="68">
        <v>169</v>
      </c>
      <c r="B65" s="78" t="s">
        <v>85</v>
      </c>
      <c r="C65" s="61">
        <v>0</v>
      </c>
      <c r="D65" s="61">
        <v>0</v>
      </c>
      <c r="E65" s="61">
        <v>0</v>
      </c>
      <c r="F65" s="61">
        <v>0</v>
      </c>
      <c r="G65" s="61">
        <v>0</v>
      </c>
      <c r="H65" s="61">
        <v>0</v>
      </c>
      <c r="I65" s="61">
        <v>0</v>
      </c>
      <c r="J65" s="61">
        <v>0</v>
      </c>
      <c r="K65" s="61">
        <v>0</v>
      </c>
      <c r="L65" s="61">
        <v>0</v>
      </c>
    </row>
    <row r="66" spans="1:12" s="10" customFormat="1" x14ac:dyDescent="0.2">
      <c r="A66" s="68">
        <v>170</v>
      </c>
      <c r="B66" s="78" t="s">
        <v>86</v>
      </c>
      <c r="C66" s="61">
        <v>0</v>
      </c>
      <c r="D66" s="61">
        <v>0</v>
      </c>
      <c r="E66" s="61">
        <v>0</v>
      </c>
      <c r="F66" s="61">
        <v>0</v>
      </c>
      <c r="G66" s="61">
        <v>0</v>
      </c>
      <c r="H66" s="61">
        <v>0</v>
      </c>
      <c r="I66" s="61">
        <v>0</v>
      </c>
      <c r="J66" s="61">
        <v>0</v>
      </c>
      <c r="K66" s="61">
        <v>0</v>
      </c>
      <c r="L66" s="61">
        <v>0</v>
      </c>
    </row>
    <row r="67" spans="1:12" s="10" customFormat="1" x14ac:dyDescent="0.2">
      <c r="A67" s="68">
        <v>171</v>
      </c>
      <c r="B67" s="78" t="s">
        <v>87</v>
      </c>
      <c r="C67" s="61">
        <v>247437</v>
      </c>
      <c r="D67" s="61">
        <v>0</v>
      </c>
      <c r="E67" s="61">
        <v>0</v>
      </c>
      <c r="F67" s="61">
        <v>-247437</v>
      </c>
      <c r="G67" s="61">
        <v>0</v>
      </c>
      <c r="H67" s="61">
        <v>0</v>
      </c>
      <c r="I67" s="61">
        <v>0</v>
      </c>
      <c r="J67" s="61">
        <v>0</v>
      </c>
      <c r="K67" s="61">
        <v>0</v>
      </c>
      <c r="L67" s="61">
        <v>2739854</v>
      </c>
    </row>
    <row r="68" spans="1:12" s="10" customFormat="1" x14ac:dyDescent="0.2">
      <c r="A68" s="68">
        <v>172</v>
      </c>
      <c r="B68" s="78" t="s">
        <v>88</v>
      </c>
      <c r="C68" s="61">
        <v>127200</v>
      </c>
      <c r="D68" s="61">
        <v>0</v>
      </c>
      <c r="E68" s="61">
        <v>0</v>
      </c>
      <c r="F68" s="61">
        <v>-127200</v>
      </c>
      <c r="G68" s="61">
        <v>0</v>
      </c>
      <c r="H68" s="61">
        <v>0</v>
      </c>
      <c r="I68" s="61">
        <v>0</v>
      </c>
      <c r="J68" s="61">
        <v>0</v>
      </c>
      <c r="K68" s="61">
        <v>0</v>
      </c>
      <c r="L68" s="61">
        <v>1408480</v>
      </c>
    </row>
    <row r="69" spans="1:12" s="10" customFormat="1" x14ac:dyDescent="0.2">
      <c r="A69" s="68">
        <v>173</v>
      </c>
      <c r="B69" s="78" t="s">
        <v>89</v>
      </c>
      <c r="C69" s="61">
        <v>0</v>
      </c>
      <c r="D69" s="61">
        <v>0</v>
      </c>
      <c r="E69" s="61">
        <v>0</v>
      </c>
      <c r="F69" s="61">
        <v>0</v>
      </c>
      <c r="G69" s="61">
        <v>0</v>
      </c>
      <c r="H69" s="61">
        <v>0</v>
      </c>
      <c r="I69" s="61">
        <v>0</v>
      </c>
      <c r="J69" s="61">
        <v>0</v>
      </c>
      <c r="K69" s="61">
        <v>0</v>
      </c>
      <c r="L69" s="61">
        <v>0</v>
      </c>
    </row>
    <row r="70" spans="1:12" s="10" customFormat="1" x14ac:dyDescent="0.2">
      <c r="A70" s="68">
        <v>174</v>
      </c>
      <c r="B70" s="78" t="s">
        <v>90</v>
      </c>
      <c r="C70" s="61">
        <v>53636</v>
      </c>
      <c r="D70" s="61">
        <v>0</v>
      </c>
      <c r="E70" s="61">
        <v>0</v>
      </c>
      <c r="F70" s="61">
        <v>-53636</v>
      </c>
      <c r="G70" s="61">
        <v>0</v>
      </c>
      <c r="H70" s="61">
        <v>0</v>
      </c>
      <c r="I70" s="61">
        <v>0</v>
      </c>
      <c r="J70" s="61">
        <v>0</v>
      </c>
      <c r="K70" s="61">
        <v>0</v>
      </c>
      <c r="L70" s="61">
        <v>593911</v>
      </c>
    </row>
    <row r="71" spans="1:12" s="10" customFormat="1" x14ac:dyDescent="0.2">
      <c r="A71" s="68">
        <v>175</v>
      </c>
      <c r="B71" s="78" t="s">
        <v>91</v>
      </c>
      <c r="C71" s="61">
        <v>0</v>
      </c>
      <c r="D71" s="61">
        <v>0</v>
      </c>
      <c r="E71" s="61">
        <v>0</v>
      </c>
      <c r="F71" s="61">
        <v>0</v>
      </c>
      <c r="G71" s="61">
        <v>0</v>
      </c>
      <c r="H71" s="61">
        <v>0</v>
      </c>
      <c r="I71" s="61">
        <v>0</v>
      </c>
      <c r="J71" s="61">
        <v>0</v>
      </c>
      <c r="K71" s="61">
        <v>0</v>
      </c>
      <c r="L71" s="61">
        <v>0</v>
      </c>
    </row>
    <row r="72" spans="1:12" s="10" customFormat="1" x14ac:dyDescent="0.2">
      <c r="A72" s="68">
        <v>180</v>
      </c>
      <c r="B72" s="78" t="s">
        <v>92</v>
      </c>
      <c r="C72" s="61">
        <v>4180</v>
      </c>
      <c r="D72" s="61">
        <v>0</v>
      </c>
      <c r="E72" s="61">
        <v>0</v>
      </c>
      <c r="F72" s="61">
        <v>-4180</v>
      </c>
      <c r="G72" s="61">
        <v>0</v>
      </c>
      <c r="H72" s="61">
        <v>0</v>
      </c>
      <c r="I72" s="61">
        <v>0</v>
      </c>
      <c r="J72" s="61">
        <v>0</v>
      </c>
      <c r="K72" s="61">
        <v>0</v>
      </c>
      <c r="L72" s="61">
        <v>46282</v>
      </c>
    </row>
    <row r="73" spans="1:12" s="10" customFormat="1" x14ac:dyDescent="0.2">
      <c r="A73" s="68">
        <v>181</v>
      </c>
      <c r="B73" s="78" t="s">
        <v>93</v>
      </c>
      <c r="C73" s="61">
        <v>54086</v>
      </c>
      <c r="D73" s="61">
        <v>0</v>
      </c>
      <c r="E73" s="61">
        <v>0</v>
      </c>
      <c r="F73" s="61">
        <v>-54086</v>
      </c>
      <c r="G73" s="61">
        <v>0</v>
      </c>
      <c r="H73" s="61">
        <v>0</v>
      </c>
      <c r="I73" s="61">
        <v>0</v>
      </c>
      <c r="J73" s="61">
        <v>0</v>
      </c>
      <c r="K73" s="61">
        <v>0</v>
      </c>
      <c r="L73" s="61">
        <v>598894</v>
      </c>
    </row>
    <row r="74" spans="1:12" s="10" customFormat="1" x14ac:dyDescent="0.2">
      <c r="A74" s="68">
        <v>182</v>
      </c>
      <c r="B74" s="78" t="s">
        <v>94</v>
      </c>
      <c r="C74" s="61">
        <v>317713</v>
      </c>
      <c r="D74" s="61">
        <v>0</v>
      </c>
      <c r="E74" s="61">
        <v>0</v>
      </c>
      <c r="F74" s="61">
        <v>-317713</v>
      </c>
      <c r="G74" s="61">
        <v>0</v>
      </c>
      <c r="H74" s="61">
        <v>0</v>
      </c>
      <c r="I74" s="61">
        <v>0</v>
      </c>
      <c r="J74" s="61">
        <v>0</v>
      </c>
      <c r="K74" s="61">
        <v>0</v>
      </c>
      <c r="L74" s="61">
        <v>3518013</v>
      </c>
    </row>
    <row r="75" spans="1:12" s="10" customFormat="1" x14ac:dyDescent="0.2">
      <c r="A75" s="68">
        <v>183</v>
      </c>
      <c r="B75" s="78" t="s">
        <v>95</v>
      </c>
      <c r="C75" s="61">
        <v>1263</v>
      </c>
      <c r="D75" s="61">
        <v>0</v>
      </c>
      <c r="E75" s="61">
        <v>0</v>
      </c>
      <c r="F75" s="61">
        <v>-1263</v>
      </c>
      <c r="G75" s="61">
        <v>0</v>
      </c>
      <c r="H75" s="61">
        <v>0</v>
      </c>
      <c r="I75" s="61">
        <v>0</v>
      </c>
      <c r="J75" s="61">
        <v>0</v>
      </c>
      <c r="K75" s="61">
        <v>0</v>
      </c>
      <c r="L75" s="61">
        <v>13980</v>
      </c>
    </row>
    <row r="76" spans="1:12" s="10" customFormat="1" x14ac:dyDescent="0.2">
      <c r="A76" s="68">
        <v>184</v>
      </c>
      <c r="B76" s="78" t="s">
        <v>96</v>
      </c>
      <c r="C76" s="61">
        <v>0</v>
      </c>
      <c r="D76" s="61">
        <v>0</v>
      </c>
      <c r="E76" s="61">
        <v>0</v>
      </c>
      <c r="F76" s="61">
        <v>0</v>
      </c>
      <c r="G76" s="61">
        <v>0</v>
      </c>
      <c r="H76" s="61">
        <v>0</v>
      </c>
      <c r="I76" s="61">
        <v>0</v>
      </c>
      <c r="J76" s="61">
        <v>0</v>
      </c>
      <c r="K76" s="61">
        <v>0</v>
      </c>
      <c r="L76" s="61">
        <v>-2</v>
      </c>
    </row>
    <row r="77" spans="1:12" s="10" customFormat="1" x14ac:dyDescent="0.2">
      <c r="A77" s="68">
        <v>185</v>
      </c>
      <c r="B77" s="78" t="s">
        <v>97</v>
      </c>
      <c r="C77" s="61">
        <v>478</v>
      </c>
      <c r="D77" s="61">
        <v>0</v>
      </c>
      <c r="E77" s="61">
        <v>0</v>
      </c>
      <c r="F77" s="61">
        <v>-478</v>
      </c>
      <c r="G77" s="61">
        <v>0</v>
      </c>
      <c r="H77" s="61">
        <v>0</v>
      </c>
      <c r="I77" s="61">
        <v>0</v>
      </c>
      <c r="J77" s="61">
        <v>0</v>
      </c>
      <c r="K77" s="61">
        <v>0</v>
      </c>
      <c r="L77" s="61">
        <v>5301</v>
      </c>
    </row>
    <row r="78" spans="1:12" s="10" customFormat="1" x14ac:dyDescent="0.2">
      <c r="A78" s="68">
        <v>186</v>
      </c>
      <c r="B78" s="78" t="s">
        <v>98</v>
      </c>
      <c r="C78" s="61">
        <v>1785</v>
      </c>
      <c r="D78" s="61">
        <v>0</v>
      </c>
      <c r="E78" s="61">
        <v>0</v>
      </c>
      <c r="F78" s="61">
        <v>-1785</v>
      </c>
      <c r="G78" s="61">
        <v>0</v>
      </c>
      <c r="H78" s="61">
        <v>0</v>
      </c>
      <c r="I78" s="61">
        <v>0</v>
      </c>
      <c r="J78" s="61">
        <v>0</v>
      </c>
      <c r="K78" s="61">
        <v>0</v>
      </c>
      <c r="L78" s="61">
        <v>19768</v>
      </c>
    </row>
    <row r="79" spans="1:12" s="10" customFormat="1" x14ac:dyDescent="0.2">
      <c r="A79" s="68">
        <v>187</v>
      </c>
      <c r="B79" s="78" t="s">
        <v>99</v>
      </c>
      <c r="C79" s="61">
        <v>1656</v>
      </c>
      <c r="D79" s="61">
        <v>0</v>
      </c>
      <c r="E79" s="61">
        <v>0</v>
      </c>
      <c r="F79" s="61">
        <v>-1656</v>
      </c>
      <c r="G79" s="61">
        <v>0</v>
      </c>
      <c r="H79" s="61">
        <v>0</v>
      </c>
      <c r="I79" s="61">
        <v>0</v>
      </c>
      <c r="J79" s="61">
        <v>0</v>
      </c>
      <c r="K79" s="61">
        <v>0</v>
      </c>
      <c r="L79" s="61">
        <v>18332</v>
      </c>
    </row>
    <row r="80" spans="1:12" s="10" customFormat="1" x14ac:dyDescent="0.2">
      <c r="A80" s="68">
        <v>188</v>
      </c>
      <c r="B80" s="78" t="s">
        <v>100</v>
      </c>
      <c r="C80" s="61">
        <v>1256</v>
      </c>
      <c r="D80" s="61">
        <v>0</v>
      </c>
      <c r="E80" s="61">
        <v>0</v>
      </c>
      <c r="F80" s="61">
        <v>-1256</v>
      </c>
      <c r="G80" s="61">
        <v>0</v>
      </c>
      <c r="H80" s="61">
        <v>0</v>
      </c>
      <c r="I80" s="61">
        <v>0</v>
      </c>
      <c r="J80" s="61">
        <v>0</v>
      </c>
      <c r="K80" s="61">
        <v>0</v>
      </c>
      <c r="L80" s="61">
        <v>13910</v>
      </c>
    </row>
    <row r="81" spans="1:12" s="10" customFormat="1" x14ac:dyDescent="0.2">
      <c r="A81" s="68">
        <v>190</v>
      </c>
      <c r="B81" s="78" t="s">
        <v>101</v>
      </c>
      <c r="C81" s="61">
        <v>1543</v>
      </c>
      <c r="D81" s="61">
        <v>0</v>
      </c>
      <c r="E81" s="61">
        <v>0</v>
      </c>
      <c r="F81" s="61">
        <v>-1543</v>
      </c>
      <c r="G81" s="61">
        <v>0</v>
      </c>
      <c r="H81" s="61">
        <v>0</v>
      </c>
      <c r="I81" s="61">
        <v>0</v>
      </c>
      <c r="J81" s="61">
        <v>0</v>
      </c>
      <c r="K81" s="61">
        <v>0</v>
      </c>
      <c r="L81" s="61">
        <v>17085</v>
      </c>
    </row>
    <row r="82" spans="1:12" s="10" customFormat="1" x14ac:dyDescent="0.2">
      <c r="A82" s="68">
        <v>191</v>
      </c>
      <c r="B82" s="78" t="s">
        <v>102</v>
      </c>
      <c r="C82" s="61">
        <v>98481</v>
      </c>
      <c r="D82" s="61">
        <v>0</v>
      </c>
      <c r="E82" s="61">
        <v>0</v>
      </c>
      <c r="F82" s="61">
        <v>-98481</v>
      </c>
      <c r="G82" s="61">
        <v>0</v>
      </c>
      <c r="H82" s="61">
        <v>0</v>
      </c>
      <c r="I82" s="61">
        <v>0</v>
      </c>
      <c r="J82" s="61">
        <v>0</v>
      </c>
      <c r="K82" s="61">
        <v>0</v>
      </c>
      <c r="L82" s="61">
        <v>1090479</v>
      </c>
    </row>
    <row r="83" spans="1:12" s="10" customFormat="1" x14ac:dyDescent="0.2">
      <c r="A83" s="68">
        <v>192</v>
      </c>
      <c r="B83" s="78" t="s">
        <v>103</v>
      </c>
      <c r="C83" s="61">
        <v>1771</v>
      </c>
      <c r="D83" s="61">
        <v>0</v>
      </c>
      <c r="E83" s="61">
        <v>0</v>
      </c>
      <c r="F83" s="61">
        <v>-1771</v>
      </c>
      <c r="G83" s="61">
        <v>0</v>
      </c>
      <c r="H83" s="61">
        <v>0</v>
      </c>
      <c r="I83" s="61">
        <v>0</v>
      </c>
      <c r="J83" s="61">
        <v>0</v>
      </c>
      <c r="K83" s="61">
        <v>0</v>
      </c>
      <c r="L83" s="61">
        <v>19613</v>
      </c>
    </row>
    <row r="84" spans="1:12" s="10" customFormat="1" x14ac:dyDescent="0.2">
      <c r="A84" s="68">
        <v>193</v>
      </c>
      <c r="B84" s="78" t="s">
        <v>104</v>
      </c>
      <c r="C84" s="61">
        <v>850</v>
      </c>
      <c r="D84" s="61">
        <v>0</v>
      </c>
      <c r="E84" s="61">
        <v>0</v>
      </c>
      <c r="F84" s="61">
        <v>-850</v>
      </c>
      <c r="G84" s="61">
        <v>0</v>
      </c>
      <c r="H84" s="61">
        <v>0</v>
      </c>
      <c r="I84" s="61">
        <v>0</v>
      </c>
      <c r="J84" s="61">
        <v>0</v>
      </c>
      <c r="K84" s="61">
        <v>0</v>
      </c>
      <c r="L84" s="61">
        <v>9409</v>
      </c>
    </row>
    <row r="85" spans="1:12" s="10" customFormat="1" x14ac:dyDescent="0.2">
      <c r="A85" s="68">
        <v>194</v>
      </c>
      <c r="B85" s="78" t="s">
        <v>105</v>
      </c>
      <c r="C85" s="61">
        <v>217743</v>
      </c>
      <c r="D85" s="61">
        <v>0</v>
      </c>
      <c r="E85" s="61">
        <v>0</v>
      </c>
      <c r="F85" s="61">
        <v>-217743</v>
      </c>
      <c r="G85" s="61">
        <v>0</v>
      </c>
      <c r="H85" s="61">
        <v>0</v>
      </c>
      <c r="I85" s="61">
        <v>0</v>
      </c>
      <c r="J85" s="61">
        <v>0</v>
      </c>
      <c r="K85" s="61">
        <v>0</v>
      </c>
      <c r="L85" s="61">
        <v>2411057</v>
      </c>
    </row>
    <row r="86" spans="1:12" s="10" customFormat="1" x14ac:dyDescent="0.2">
      <c r="A86" s="68">
        <v>195</v>
      </c>
      <c r="B86" s="78" t="s">
        <v>422</v>
      </c>
      <c r="C86" s="61">
        <v>1412</v>
      </c>
      <c r="D86" s="61">
        <v>0</v>
      </c>
      <c r="E86" s="61">
        <v>0</v>
      </c>
      <c r="F86" s="61">
        <v>-1412</v>
      </c>
      <c r="G86" s="61">
        <v>0</v>
      </c>
      <c r="H86" s="61">
        <v>0</v>
      </c>
      <c r="I86" s="61">
        <v>0</v>
      </c>
      <c r="J86" s="61">
        <v>0</v>
      </c>
      <c r="K86" s="61">
        <v>0</v>
      </c>
      <c r="L86" s="61">
        <v>15640</v>
      </c>
    </row>
    <row r="87" spans="1:12" s="10" customFormat="1" x14ac:dyDescent="0.2">
      <c r="A87" s="68">
        <v>197</v>
      </c>
      <c r="B87" s="78" t="s">
        <v>106</v>
      </c>
      <c r="C87" s="61">
        <v>0</v>
      </c>
      <c r="D87" s="61">
        <v>0</v>
      </c>
      <c r="E87" s="61">
        <v>0</v>
      </c>
      <c r="F87" s="61">
        <v>0</v>
      </c>
      <c r="G87" s="61">
        <v>0</v>
      </c>
      <c r="H87" s="61">
        <v>0</v>
      </c>
      <c r="I87" s="61">
        <v>0</v>
      </c>
      <c r="J87" s="61">
        <v>0</v>
      </c>
      <c r="K87" s="61">
        <v>0</v>
      </c>
      <c r="L87" s="61">
        <v>0</v>
      </c>
    </row>
    <row r="88" spans="1:12" s="10" customFormat="1" x14ac:dyDescent="0.2">
      <c r="A88" s="68">
        <v>199</v>
      </c>
      <c r="B88" s="78" t="s">
        <v>107</v>
      </c>
      <c r="C88" s="61">
        <v>162900</v>
      </c>
      <c r="D88" s="61">
        <v>0</v>
      </c>
      <c r="E88" s="61">
        <v>0</v>
      </c>
      <c r="F88" s="61">
        <v>-162900</v>
      </c>
      <c r="G88" s="61">
        <v>0</v>
      </c>
      <c r="H88" s="61">
        <v>0</v>
      </c>
      <c r="I88" s="61">
        <v>0</v>
      </c>
      <c r="J88" s="61">
        <v>0</v>
      </c>
      <c r="K88" s="61">
        <v>0</v>
      </c>
      <c r="L88" s="61">
        <v>1803781</v>
      </c>
    </row>
    <row r="89" spans="1:12" s="10" customFormat="1" x14ac:dyDescent="0.2">
      <c r="A89" s="68">
        <v>200</v>
      </c>
      <c r="B89" s="78" t="s">
        <v>108</v>
      </c>
      <c r="C89" s="61">
        <v>5163</v>
      </c>
      <c r="D89" s="61">
        <v>0</v>
      </c>
      <c r="E89" s="61">
        <v>0</v>
      </c>
      <c r="F89" s="61">
        <v>-5163</v>
      </c>
      <c r="G89" s="61">
        <v>0</v>
      </c>
      <c r="H89" s="61">
        <v>0</v>
      </c>
      <c r="I89" s="61">
        <v>0</v>
      </c>
      <c r="J89" s="61">
        <v>0</v>
      </c>
      <c r="K89" s="61">
        <v>0</v>
      </c>
      <c r="L89" s="61">
        <v>57165</v>
      </c>
    </row>
    <row r="90" spans="1:12" s="10" customFormat="1" x14ac:dyDescent="0.2">
      <c r="A90" s="68">
        <v>201</v>
      </c>
      <c r="B90" s="78" t="s">
        <v>109</v>
      </c>
      <c r="C90" s="61">
        <v>174749</v>
      </c>
      <c r="D90" s="61">
        <v>0</v>
      </c>
      <c r="E90" s="61">
        <v>0</v>
      </c>
      <c r="F90" s="61">
        <v>-174749</v>
      </c>
      <c r="G90" s="61">
        <v>0</v>
      </c>
      <c r="H90" s="61">
        <v>0</v>
      </c>
      <c r="I90" s="61">
        <v>0</v>
      </c>
      <c r="J90" s="61">
        <v>0</v>
      </c>
      <c r="K90" s="61">
        <v>0</v>
      </c>
      <c r="L90" s="61">
        <v>1934985</v>
      </c>
    </row>
    <row r="91" spans="1:12" s="10" customFormat="1" x14ac:dyDescent="0.2">
      <c r="A91" s="68">
        <v>202</v>
      </c>
      <c r="B91" s="78" t="s">
        <v>110</v>
      </c>
      <c r="C91" s="61">
        <v>37704</v>
      </c>
      <c r="D91" s="61">
        <v>0</v>
      </c>
      <c r="E91" s="61">
        <v>0</v>
      </c>
      <c r="F91" s="61">
        <v>-37704</v>
      </c>
      <c r="G91" s="61">
        <v>0</v>
      </c>
      <c r="H91" s="61">
        <v>0</v>
      </c>
      <c r="I91" s="61">
        <v>0</v>
      </c>
      <c r="J91" s="61">
        <v>0</v>
      </c>
      <c r="K91" s="61">
        <v>0</v>
      </c>
      <c r="L91" s="61">
        <v>417491</v>
      </c>
    </row>
    <row r="92" spans="1:12" s="10" customFormat="1" x14ac:dyDescent="0.2">
      <c r="A92" s="68">
        <v>203</v>
      </c>
      <c r="B92" s="78" t="s">
        <v>111</v>
      </c>
      <c r="C92" s="61">
        <v>62681</v>
      </c>
      <c r="D92" s="61">
        <v>0</v>
      </c>
      <c r="E92" s="61">
        <v>0</v>
      </c>
      <c r="F92" s="61">
        <v>-62681</v>
      </c>
      <c r="G92" s="61">
        <v>0</v>
      </c>
      <c r="H92" s="61">
        <v>0</v>
      </c>
      <c r="I92" s="61">
        <v>0</v>
      </c>
      <c r="J92" s="61">
        <v>0</v>
      </c>
      <c r="K92" s="61">
        <v>0</v>
      </c>
      <c r="L92" s="61">
        <v>694059</v>
      </c>
    </row>
    <row r="93" spans="1:12" s="10" customFormat="1" x14ac:dyDescent="0.2">
      <c r="A93" s="68">
        <v>204</v>
      </c>
      <c r="B93" s="78" t="s">
        <v>112</v>
      </c>
      <c r="C93" s="61">
        <v>737288</v>
      </c>
      <c r="D93" s="61">
        <v>0</v>
      </c>
      <c r="E93" s="61">
        <v>0</v>
      </c>
      <c r="F93" s="61">
        <v>-737288</v>
      </c>
      <c r="G93" s="61">
        <v>0</v>
      </c>
      <c r="H93" s="61">
        <v>0</v>
      </c>
      <c r="I93" s="61">
        <v>0</v>
      </c>
      <c r="J93" s="61">
        <v>0</v>
      </c>
      <c r="K93" s="61">
        <v>0</v>
      </c>
      <c r="L93" s="61">
        <v>8163960</v>
      </c>
    </row>
    <row r="94" spans="1:12" s="10" customFormat="1" x14ac:dyDescent="0.2">
      <c r="A94" s="68">
        <v>206</v>
      </c>
      <c r="B94" s="78" t="s">
        <v>113</v>
      </c>
      <c r="C94" s="61">
        <v>83413</v>
      </c>
      <c r="D94" s="61">
        <v>0</v>
      </c>
      <c r="E94" s="61">
        <v>0</v>
      </c>
      <c r="F94" s="61">
        <v>-83413</v>
      </c>
      <c r="G94" s="61">
        <v>0</v>
      </c>
      <c r="H94" s="61">
        <v>0</v>
      </c>
      <c r="I94" s="61">
        <v>0</v>
      </c>
      <c r="J94" s="61">
        <v>0</v>
      </c>
      <c r="K94" s="61">
        <v>0</v>
      </c>
      <c r="L94" s="61">
        <v>923623</v>
      </c>
    </row>
    <row r="95" spans="1:12" s="10" customFormat="1" x14ac:dyDescent="0.2">
      <c r="A95" s="68">
        <v>207</v>
      </c>
      <c r="B95" s="78" t="s">
        <v>114</v>
      </c>
      <c r="C95" s="61">
        <v>0</v>
      </c>
      <c r="D95" s="61">
        <v>0</v>
      </c>
      <c r="E95" s="61">
        <v>0</v>
      </c>
      <c r="F95" s="61">
        <v>0</v>
      </c>
      <c r="G95" s="61">
        <v>0</v>
      </c>
      <c r="H95" s="61">
        <v>0</v>
      </c>
      <c r="I95" s="61">
        <v>0</v>
      </c>
      <c r="J95" s="61">
        <v>0</v>
      </c>
      <c r="K95" s="61">
        <v>0</v>
      </c>
      <c r="L95" s="61">
        <v>0</v>
      </c>
    </row>
    <row r="96" spans="1:12" s="10" customFormat="1" x14ac:dyDescent="0.2">
      <c r="A96" s="68">
        <v>208</v>
      </c>
      <c r="B96" s="78" t="s">
        <v>115</v>
      </c>
      <c r="C96" s="61">
        <v>2686966</v>
      </c>
      <c r="D96" s="61">
        <v>0</v>
      </c>
      <c r="E96" s="61">
        <v>0</v>
      </c>
      <c r="F96" s="61">
        <v>-2686966</v>
      </c>
      <c r="G96" s="61">
        <v>0</v>
      </c>
      <c r="H96" s="61">
        <v>0</v>
      </c>
      <c r="I96" s="61">
        <v>0</v>
      </c>
      <c r="J96" s="61">
        <v>0</v>
      </c>
      <c r="K96" s="61">
        <v>0</v>
      </c>
      <c r="L96" s="61">
        <v>29752653</v>
      </c>
    </row>
    <row r="97" spans="1:12" s="10" customFormat="1" x14ac:dyDescent="0.2">
      <c r="A97" s="68">
        <v>209</v>
      </c>
      <c r="B97" s="78" t="s">
        <v>116</v>
      </c>
      <c r="C97" s="61">
        <v>0</v>
      </c>
      <c r="D97" s="61">
        <v>0</v>
      </c>
      <c r="E97" s="61">
        <v>0</v>
      </c>
      <c r="F97" s="61">
        <v>0</v>
      </c>
      <c r="G97" s="61">
        <v>0</v>
      </c>
      <c r="H97" s="61">
        <v>0</v>
      </c>
      <c r="I97" s="61">
        <v>0</v>
      </c>
      <c r="J97" s="61">
        <v>0</v>
      </c>
      <c r="K97" s="61">
        <v>0</v>
      </c>
      <c r="L97" s="61">
        <v>0</v>
      </c>
    </row>
    <row r="98" spans="1:12" s="10" customFormat="1" x14ac:dyDescent="0.2">
      <c r="A98" s="68">
        <v>211</v>
      </c>
      <c r="B98" s="78" t="s">
        <v>117</v>
      </c>
      <c r="C98" s="61">
        <v>216102</v>
      </c>
      <c r="D98" s="61">
        <v>0</v>
      </c>
      <c r="E98" s="61">
        <v>0</v>
      </c>
      <c r="F98" s="61">
        <v>-216102</v>
      </c>
      <c r="G98" s="61">
        <v>0</v>
      </c>
      <c r="H98" s="61">
        <v>0</v>
      </c>
      <c r="I98" s="61">
        <v>0</v>
      </c>
      <c r="J98" s="61">
        <v>0</v>
      </c>
      <c r="K98" s="61">
        <v>0</v>
      </c>
      <c r="L98" s="61">
        <v>2392891</v>
      </c>
    </row>
    <row r="99" spans="1:12" s="10" customFormat="1" x14ac:dyDescent="0.2">
      <c r="A99" s="68">
        <v>212</v>
      </c>
      <c r="B99" s="78" t="s">
        <v>118</v>
      </c>
      <c r="C99" s="61">
        <v>204076</v>
      </c>
      <c r="D99" s="61">
        <v>0</v>
      </c>
      <c r="E99" s="61">
        <v>0</v>
      </c>
      <c r="F99" s="61">
        <v>-204076</v>
      </c>
      <c r="G99" s="61">
        <v>0</v>
      </c>
      <c r="H99" s="61">
        <v>0</v>
      </c>
      <c r="I99" s="61">
        <v>0</v>
      </c>
      <c r="J99" s="61">
        <v>0</v>
      </c>
      <c r="K99" s="61">
        <v>0</v>
      </c>
      <c r="L99" s="61">
        <v>2259731</v>
      </c>
    </row>
    <row r="100" spans="1:12" s="10" customFormat="1" x14ac:dyDescent="0.2">
      <c r="A100" s="68">
        <v>213</v>
      </c>
      <c r="B100" s="78" t="s">
        <v>119</v>
      </c>
      <c r="C100" s="61">
        <v>278750</v>
      </c>
      <c r="D100" s="61">
        <v>0</v>
      </c>
      <c r="E100" s="61">
        <v>0</v>
      </c>
      <c r="F100" s="61">
        <v>-278750</v>
      </c>
      <c r="G100" s="61">
        <v>0</v>
      </c>
      <c r="H100" s="61">
        <v>0</v>
      </c>
      <c r="I100" s="61">
        <v>0</v>
      </c>
      <c r="J100" s="61">
        <v>0</v>
      </c>
      <c r="K100" s="61">
        <v>0</v>
      </c>
      <c r="L100" s="61">
        <v>3086589</v>
      </c>
    </row>
    <row r="101" spans="1:12" s="10" customFormat="1" x14ac:dyDescent="0.2">
      <c r="A101" s="68">
        <v>214</v>
      </c>
      <c r="B101" s="78" t="s">
        <v>120</v>
      </c>
      <c r="C101" s="61">
        <v>270700</v>
      </c>
      <c r="D101" s="61">
        <v>0</v>
      </c>
      <c r="E101" s="61">
        <v>0</v>
      </c>
      <c r="F101" s="61">
        <v>-270700</v>
      </c>
      <c r="G101" s="61">
        <v>0</v>
      </c>
      <c r="H101" s="61">
        <v>0</v>
      </c>
      <c r="I101" s="61">
        <v>0</v>
      </c>
      <c r="J101" s="61">
        <v>0</v>
      </c>
      <c r="K101" s="61">
        <v>0</v>
      </c>
      <c r="L101" s="61">
        <v>2997453</v>
      </c>
    </row>
    <row r="102" spans="1:12" s="10" customFormat="1" x14ac:dyDescent="0.2">
      <c r="A102" s="68">
        <v>215</v>
      </c>
      <c r="B102" s="78" t="s">
        <v>121</v>
      </c>
      <c r="C102" s="61">
        <v>222105</v>
      </c>
      <c r="D102" s="61">
        <v>0</v>
      </c>
      <c r="E102" s="61">
        <v>0</v>
      </c>
      <c r="F102" s="61">
        <v>-222105</v>
      </c>
      <c r="G102" s="61">
        <v>0</v>
      </c>
      <c r="H102" s="61">
        <v>0</v>
      </c>
      <c r="I102" s="61">
        <v>0</v>
      </c>
      <c r="J102" s="61">
        <v>0</v>
      </c>
      <c r="K102" s="61">
        <v>0</v>
      </c>
      <c r="L102" s="61">
        <v>2459358</v>
      </c>
    </row>
    <row r="103" spans="1:12" s="10" customFormat="1" x14ac:dyDescent="0.2">
      <c r="A103" s="68">
        <v>216</v>
      </c>
      <c r="B103" s="78" t="s">
        <v>122</v>
      </c>
      <c r="C103" s="61">
        <v>1194532</v>
      </c>
      <c r="D103" s="61">
        <v>0</v>
      </c>
      <c r="E103" s="61">
        <v>0</v>
      </c>
      <c r="F103" s="61">
        <v>-1194532</v>
      </c>
      <c r="G103" s="61">
        <v>0</v>
      </c>
      <c r="H103" s="61">
        <v>0</v>
      </c>
      <c r="I103" s="61">
        <v>0</v>
      </c>
      <c r="J103" s="61">
        <v>0</v>
      </c>
      <c r="K103" s="61">
        <v>0</v>
      </c>
      <c r="L103" s="61">
        <v>13227004</v>
      </c>
    </row>
    <row r="104" spans="1:12" s="10" customFormat="1" x14ac:dyDescent="0.2">
      <c r="A104" s="68">
        <v>217</v>
      </c>
      <c r="B104" s="78" t="s">
        <v>123</v>
      </c>
      <c r="C104" s="61">
        <v>476580</v>
      </c>
      <c r="D104" s="61">
        <v>0</v>
      </c>
      <c r="E104" s="61">
        <v>0</v>
      </c>
      <c r="F104" s="61">
        <v>-476580</v>
      </c>
      <c r="G104" s="61">
        <v>0</v>
      </c>
      <c r="H104" s="61">
        <v>0</v>
      </c>
      <c r="I104" s="61">
        <v>0</v>
      </c>
      <c r="J104" s="61">
        <v>0</v>
      </c>
      <c r="K104" s="61">
        <v>0</v>
      </c>
      <c r="L104" s="61">
        <v>5277152</v>
      </c>
    </row>
    <row r="105" spans="1:12" s="10" customFormat="1" x14ac:dyDescent="0.2">
      <c r="A105" s="68">
        <v>218</v>
      </c>
      <c r="B105" s="78" t="s">
        <v>124</v>
      </c>
      <c r="C105" s="61">
        <v>50655</v>
      </c>
      <c r="D105" s="61">
        <v>0</v>
      </c>
      <c r="E105" s="61">
        <v>0</v>
      </c>
      <c r="F105" s="61">
        <v>-50655</v>
      </c>
      <c r="G105" s="61">
        <v>0</v>
      </c>
      <c r="H105" s="61">
        <v>0</v>
      </c>
      <c r="I105" s="61">
        <v>0</v>
      </c>
      <c r="J105" s="61">
        <v>0</v>
      </c>
      <c r="K105" s="61">
        <v>0</v>
      </c>
      <c r="L105" s="61">
        <v>560892</v>
      </c>
    </row>
    <row r="106" spans="1:12" s="10" customFormat="1" x14ac:dyDescent="0.2">
      <c r="A106" s="68">
        <v>219</v>
      </c>
      <c r="B106" s="78" t="s">
        <v>125</v>
      </c>
      <c r="C106" s="61">
        <v>0</v>
      </c>
      <c r="D106" s="61">
        <v>0</v>
      </c>
      <c r="E106" s="61">
        <v>0</v>
      </c>
      <c r="F106" s="61">
        <v>0</v>
      </c>
      <c r="G106" s="61">
        <v>0</v>
      </c>
      <c r="H106" s="61">
        <v>0</v>
      </c>
      <c r="I106" s="61">
        <v>0</v>
      </c>
      <c r="J106" s="61">
        <v>0</v>
      </c>
      <c r="K106" s="61">
        <v>0</v>
      </c>
      <c r="L106" s="61">
        <v>0</v>
      </c>
    </row>
    <row r="107" spans="1:12" s="10" customFormat="1" x14ac:dyDescent="0.2">
      <c r="A107" s="68">
        <v>220</v>
      </c>
      <c r="B107" s="78" t="s">
        <v>126</v>
      </c>
      <c r="C107" s="61">
        <v>0</v>
      </c>
      <c r="D107" s="61">
        <v>0</v>
      </c>
      <c r="E107" s="61">
        <v>0</v>
      </c>
      <c r="F107" s="61">
        <v>0</v>
      </c>
      <c r="G107" s="61">
        <v>0</v>
      </c>
      <c r="H107" s="61">
        <v>0</v>
      </c>
      <c r="I107" s="61">
        <v>0</v>
      </c>
      <c r="J107" s="61">
        <v>0</v>
      </c>
      <c r="K107" s="61">
        <v>0</v>
      </c>
      <c r="L107" s="61">
        <v>0</v>
      </c>
    </row>
    <row r="108" spans="1:12" s="10" customFormat="1" x14ac:dyDescent="0.2">
      <c r="A108" s="68">
        <v>221</v>
      </c>
      <c r="B108" s="78" t="s">
        <v>127</v>
      </c>
      <c r="C108" s="61">
        <v>826641</v>
      </c>
      <c r="D108" s="61">
        <v>0</v>
      </c>
      <c r="E108" s="61">
        <v>0</v>
      </c>
      <c r="F108" s="61">
        <v>-826641</v>
      </c>
      <c r="G108" s="61">
        <v>0</v>
      </c>
      <c r="H108" s="61">
        <v>0</v>
      </c>
      <c r="I108" s="61">
        <v>0</v>
      </c>
      <c r="J108" s="61">
        <v>0</v>
      </c>
      <c r="K108" s="61">
        <v>0</v>
      </c>
      <c r="L108" s="61">
        <v>9153359</v>
      </c>
    </row>
    <row r="109" spans="1:12" s="10" customFormat="1" x14ac:dyDescent="0.2">
      <c r="A109" s="68">
        <v>222</v>
      </c>
      <c r="B109" s="78" t="s">
        <v>128</v>
      </c>
      <c r="C109" s="61">
        <v>58097</v>
      </c>
      <c r="D109" s="61">
        <v>0</v>
      </c>
      <c r="E109" s="61">
        <v>0</v>
      </c>
      <c r="F109" s="61">
        <v>-58097</v>
      </c>
      <c r="G109" s="61">
        <v>0</v>
      </c>
      <c r="H109" s="61">
        <v>0</v>
      </c>
      <c r="I109" s="61">
        <v>0</v>
      </c>
      <c r="J109" s="61">
        <v>0</v>
      </c>
      <c r="K109" s="61">
        <v>0</v>
      </c>
      <c r="L109" s="61">
        <v>643306</v>
      </c>
    </row>
    <row r="110" spans="1:12" s="10" customFormat="1" x14ac:dyDescent="0.2">
      <c r="A110" s="68">
        <v>223</v>
      </c>
      <c r="B110" s="78" t="s">
        <v>129</v>
      </c>
      <c r="C110" s="61">
        <v>92530</v>
      </c>
      <c r="D110" s="61">
        <v>0</v>
      </c>
      <c r="E110" s="61">
        <v>0</v>
      </c>
      <c r="F110" s="61">
        <v>-92530</v>
      </c>
      <c r="G110" s="61">
        <v>0</v>
      </c>
      <c r="H110" s="61">
        <v>0</v>
      </c>
      <c r="I110" s="61">
        <v>0</v>
      </c>
      <c r="J110" s="61">
        <v>0</v>
      </c>
      <c r="K110" s="61">
        <v>0</v>
      </c>
      <c r="L110" s="61">
        <v>1024576</v>
      </c>
    </row>
    <row r="111" spans="1:12" s="10" customFormat="1" x14ac:dyDescent="0.2">
      <c r="A111" s="68">
        <v>226</v>
      </c>
      <c r="B111" s="78" t="s">
        <v>130</v>
      </c>
      <c r="C111" s="61">
        <v>3861</v>
      </c>
      <c r="D111" s="61">
        <v>0</v>
      </c>
      <c r="E111" s="61">
        <v>0</v>
      </c>
      <c r="F111" s="61">
        <v>-3861</v>
      </c>
      <c r="G111" s="61">
        <v>0</v>
      </c>
      <c r="H111" s="61">
        <v>0</v>
      </c>
      <c r="I111" s="61">
        <v>0</v>
      </c>
      <c r="J111" s="61">
        <v>0</v>
      </c>
      <c r="K111" s="61">
        <v>0</v>
      </c>
      <c r="L111" s="61">
        <v>42756</v>
      </c>
    </row>
    <row r="112" spans="1:12" s="10" customFormat="1" x14ac:dyDescent="0.2">
      <c r="A112" s="68">
        <v>229</v>
      </c>
      <c r="B112" s="78" t="s">
        <v>131</v>
      </c>
      <c r="C112" s="61">
        <v>304659</v>
      </c>
      <c r="D112" s="61">
        <v>0</v>
      </c>
      <c r="E112" s="61">
        <v>0</v>
      </c>
      <c r="F112" s="61">
        <v>-304659</v>
      </c>
      <c r="G112" s="61">
        <v>0</v>
      </c>
      <c r="H112" s="61">
        <v>0</v>
      </c>
      <c r="I112" s="61">
        <v>0</v>
      </c>
      <c r="J112" s="61">
        <v>0</v>
      </c>
      <c r="K112" s="61">
        <v>0</v>
      </c>
      <c r="L112" s="61">
        <v>3373480</v>
      </c>
    </row>
    <row r="113" spans="1:12" s="10" customFormat="1" x14ac:dyDescent="0.2">
      <c r="A113" s="68">
        <v>230</v>
      </c>
      <c r="B113" s="78" t="s">
        <v>132</v>
      </c>
      <c r="C113" s="61">
        <v>0</v>
      </c>
      <c r="D113" s="61">
        <v>0</v>
      </c>
      <c r="E113" s="61">
        <v>0</v>
      </c>
      <c r="F113" s="61">
        <v>0</v>
      </c>
      <c r="G113" s="61">
        <v>0</v>
      </c>
      <c r="H113" s="61">
        <v>0</v>
      </c>
      <c r="I113" s="61">
        <v>0</v>
      </c>
      <c r="J113" s="61">
        <v>0</v>
      </c>
      <c r="K113" s="61">
        <v>0</v>
      </c>
      <c r="L113" s="61">
        <v>0</v>
      </c>
    </row>
    <row r="114" spans="1:12" s="10" customFormat="1" x14ac:dyDescent="0.2">
      <c r="A114" s="68">
        <v>231</v>
      </c>
      <c r="B114" s="78" t="s">
        <v>133</v>
      </c>
      <c r="C114" s="61">
        <v>0</v>
      </c>
      <c r="D114" s="61">
        <v>0</v>
      </c>
      <c r="E114" s="61">
        <v>0</v>
      </c>
      <c r="F114" s="61">
        <v>0</v>
      </c>
      <c r="G114" s="61">
        <v>0</v>
      </c>
      <c r="H114" s="61">
        <v>0</v>
      </c>
      <c r="I114" s="61">
        <v>0</v>
      </c>
      <c r="J114" s="61">
        <v>0</v>
      </c>
      <c r="K114" s="61">
        <v>0</v>
      </c>
      <c r="L114" s="61">
        <v>0</v>
      </c>
    </row>
    <row r="115" spans="1:12" s="10" customFormat="1" x14ac:dyDescent="0.2">
      <c r="A115" s="68">
        <v>232</v>
      </c>
      <c r="B115" s="78" t="s">
        <v>134</v>
      </c>
      <c r="C115" s="61">
        <v>0</v>
      </c>
      <c r="D115" s="61">
        <v>0</v>
      </c>
      <c r="E115" s="61">
        <v>0</v>
      </c>
      <c r="F115" s="61">
        <v>0</v>
      </c>
      <c r="G115" s="61">
        <v>0</v>
      </c>
      <c r="H115" s="61">
        <v>0</v>
      </c>
      <c r="I115" s="61">
        <v>0</v>
      </c>
      <c r="J115" s="61">
        <v>0</v>
      </c>
      <c r="K115" s="61">
        <v>0</v>
      </c>
      <c r="L115" s="61">
        <v>0</v>
      </c>
    </row>
    <row r="116" spans="1:12" s="10" customFormat="1" x14ac:dyDescent="0.2">
      <c r="A116" s="68">
        <v>233</v>
      </c>
      <c r="B116" s="78" t="s">
        <v>135</v>
      </c>
      <c r="C116" s="61">
        <v>2302</v>
      </c>
      <c r="D116" s="61">
        <v>0</v>
      </c>
      <c r="E116" s="61">
        <v>0</v>
      </c>
      <c r="F116" s="61">
        <v>-2302</v>
      </c>
      <c r="G116" s="61">
        <v>0</v>
      </c>
      <c r="H116" s="61">
        <v>0</v>
      </c>
      <c r="I116" s="61">
        <v>0</v>
      </c>
      <c r="J116" s="61">
        <v>0</v>
      </c>
      <c r="K116" s="61">
        <v>0</v>
      </c>
      <c r="L116" s="61">
        <v>25485</v>
      </c>
    </row>
    <row r="117" spans="1:12" s="10" customFormat="1" x14ac:dyDescent="0.2">
      <c r="A117" s="68">
        <v>234</v>
      </c>
      <c r="B117" s="78" t="s">
        <v>136</v>
      </c>
      <c r="C117" s="61">
        <v>29483</v>
      </c>
      <c r="D117" s="61">
        <v>0</v>
      </c>
      <c r="E117" s="61">
        <v>0</v>
      </c>
      <c r="F117" s="61">
        <v>-29483</v>
      </c>
      <c r="G117" s="61">
        <v>0</v>
      </c>
      <c r="H117" s="61">
        <v>0</v>
      </c>
      <c r="I117" s="61">
        <v>0</v>
      </c>
      <c r="J117" s="61">
        <v>0</v>
      </c>
      <c r="K117" s="61">
        <v>0</v>
      </c>
      <c r="L117" s="61">
        <v>326458</v>
      </c>
    </row>
    <row r="118" spans="1:12" s="10" customFormat="1" x14ac:dyDescent="0.2">
      <c r="A118" s="68">
        <v>236</v>
      </c>
      <c r="B118" s="78" t="s">
        <v>137</v>
      </c>
      <c r="C118" s="61">
        <v>2295224</v>
      </c>
      <c r="D118" s="61">
        <v>0</v>
      </c>
      <c r="E118" s="61">
        <v>0</v>
      </c>
      <c r="F118" s="61">
        <v>-2295224</v>
      </c>
      <c r="G118" s="61">
        <v>0</v>
      </c>
      <c r="H118" s="61">
        <v>0</v>
      </c>
      <c r="I118" s="61">
        <v>0</v>
      </c>
      <c r="J118" s="61">
        <v>0</v>
      </c>
      <c r="K118" s="61">
        <v>0</v>
      </c>
      <c r="L118" s="61">
        <v>25414914</v>
      </c>
    </row>
    <row r="119" spans="1:12" s="10" customFormat="1" x14ac:dyDescent="0.2">
      <c r="A119" s="68">
        <v>238</v>
      </c>
      <c r="B119" s="78" t="s">
        <v>138</v>
      </c>
      <c r="C119" s="61">
        <v>76148</v>
      </c>
      <c r="D119" s="61">
        <v>0</v>
      </c>
      <c r="E119" s="61">
        <v>0</v>
      </c>
      <c r="F119" s="61">
        <v>-76148</v>
      </c>
      <c r="G119" s="61">
        <v>0</v>
      </c>
      <c r="H119" s="61">
        <v>0</v>
      </c>
      <c r="I119" s="61">
        <v>0</v>
      </c>
      <c r="J119" s="61">
        <v>0</v>
      </c>
      <c r="K119" s="61">
        <v>0</v>
      </c>
      <c r="L119" s="61">
        <v>843186</v>
      </c>
    </row>
    <row r="120" spans="1:12" s="10" customFormat="1" x14ac:dyDescent="0.2">
      <c r="A120" s="68">
        <v>239</v>
      </c>
      <c r="B120" s="78" t="s">
        <v>139</v>
      </c>
      <c r="C120" s="61">
        <v>10299</v>
      </c>
      <c r="D120" s="61">
        <v>0</v>
      </c>
      <c r="E120" s="61">
        <v>0</v>
      </c>
      <c r="F120" s="61">
        <v>-10299</v>
      </c>
      <c r="G120" s="61">
        <v>0</v>
      </c>
      <c r="H120" s="61">
        <v>0</v>
      </c>
      <c r="I120" s="61">
        <v>0</v>
      </c>
      <c r="J120" s="61">
        <v>0</v>
      </c>
      <c r="K120" s="61">
        <v>0</v>
      </c>
      <c r="L120" s="61">
        <v>114044</v>
      </c>
    </row>
    <row r="121" spans="1:12" s="10" customFormat="1" x14ac:dyDescent="0.2">
      <c r="A121" s="68">
        <v>241</v>
      </c>
      <c r="B121" s="78" t="s">
        <v>140</v>
      </c>
      <c r="C121" s="61">
        <v>38299</v>
      </c>
      <c r="D121" s="61">
        <v>0</v>
      </c>
      <c r="E121" s="61">
        <v>0</v>
      </c>
      <c r="F121" s="61">
        <v>-38299</v>
      </c>
      <c r="G121" s="61">
        <v>0</v>
      </c>
      <c r="H121" s="61">
        <v>0</v>
      </c>
      <c r="I121" s="61">
        <v>0</v>
      </c>
      <c r="J121" s="61">
        <v>0</v>
      </c>
      <c r="K121" s="61">
        <v>0</v>
      </c>
      <c r="L121" s="61">
        <v>424082</v>
      </c>
    </row>
    <row r="122" spans="1:12" s="10" customFormat="1" x14ac:dyDescent="0.2">
      <c r="A122" s="68">
        <v>242</v>
      </c>
      <c r="B122" s="78" t="s">
        <v>141</v>
      </c>
      <c r="C122" s="61">
        <v>323765</v>
      </c>
      <c r="D122" s="61">
        <v>0</v>
      </c>
      <c r="E122" s="61">
        <v>0</v>
      </c>
      <c r="F122" s="61">
        <v>-323765</v>
      </c>
      <c r="G122" s="61">
        <v>0</v>
      </c>
      <c r="H122" s="61">
        <v>0</v>
      </c>
      <c r="I122" s="61">
        <v>0</v>
      </c>
      <c r="J122" s="61">
        <v>0</v>
      </c>
      <c r="K122" s="61">
        <v>0</v>
      </c>
      <c r="L122" s="61">
        <v>3585032</v>
      </c>
    </row>
    <row r="123" spans="1:12" s="10" customFormat="1" x14ac:dyDescent="0.2">
      <c r="A123" s="68">
        <v>245</v>
      </c>
      <c r="B123" s="78" t="s">
        <v>142</v>
      </c>
      <c r="C123" s="61">
        <v>15757</v>
      </c>
      <c r="D123" s="61">
        <v>0</v>
      </c>
      <c r="E123" s="61">
        <v>0</v>
      </c>
      <c r="F123" s="61">
        <v>-15757</v>
      </c>
      <c r="G123" s="61">
        <v>0</v>
      </c>
      <c r="H123" s="61">
        <v>0</v>
      </c>
      <c r="I123" s="61">
        <v>0</v>
      </c>
      <c r="J123" s="61">
        <v>0</v>
      </c>
      <c r="K123" s="61">
        <v>0</v>
      </c>
      <c r="L123" s="61">
        <v>174481</v>
      </c>
    </row>
    <row r="124" spans="1:12" s="10" customFormat="1" x14ac:dyDescent="0.2">
      <c r="A124" s="68">
        <v>246</v>
      </c>
      <c r="B124" s="78" t="s">
        <v>143</v>
      </c>
      <c r="C124" s="61">
        <v>0</v>
      </c>
      <c r="D124" s="61">
        <v>0</v>
      </c>
      <c r="E124" s="61">
        <v>0</v>
      </c>
      <c r="F124" s="61">
        <v>0</v>
      </c>
      <c r="G124" s="61">
        <v>0</v>
      </c>
      <c r="H124" s="61">
        <v>0</v>
      </c>
      <c r="I124" s="61">
        <v>0</v>
      </c>
      <c r="J124" s="61">
        <v>0</v>
      </c>
      <c r="K124" s="61">
        <v>0</v>
      </c>
      <c r="L124" s="61">
        <v>0</v>
      </c>
    </row>
    <row r="125" spans="1:12" s="10" customFormat="1" x14ac:dyDescent="0.2">
      <c r="A125" s="68">
        <v>247</v>
      </c>
      <c r="B125" s="78" t="s">
        <v>144</v>
      </c>
      <c r="C125" s="61">
        <v>1483187</v>
      </c>
      <c r="D125" s="61">
        <v>0</v>
      </c>
      <c r="E125" s="61">
        <v>0</v>
      </c>
      <c r="F125" s="61">
        <v>-1483187</v>
      </c>
      <c r="G125" s="61">
        <v>0</v>
      </c>
      <c r="H125" s="61">
        <v>0</v>
      </c>
      <c r="I125" s="61">
        <v>0</v>
      </c>
      <c r="J125" s="61">
        <v>0</v>
      </c>
      <c r="K125" s="61">
        <v>0</v>
      </c>
      <c r="L125" s="61">
        <v>16423258</v>
      </c>
    </row>
    <row r="126" spans="1:12" s="10" customFormat="1" x14ac:dyDescent="0.2">
      <c r="A126" s="68">
        <v>261</v>
      </c>
      <c r="B126" s="78" t="s">
        <v>145</v>
      </c>
      <c r="C126" s="61">
        <v>81597</v>
      </c>
      <c r="D126" s="61">
        <v>0</v>
      </c>
      <c r="E126" s="61">
        <v>0</v>
      </c>
      <c r="F126" s="61">
        <v>-81597</v>
      </c>
      <c r="G126" s="61">
        <v>0</v>
      </c>
      <c r="H126" s="61">
        <v>0</v>
      </c>
      <c r="I126" s="61">
        <v>0</v>
      </c>
      <c r="J126" s="61">
        <v>0</v>
      </c>
      <c r="K126" s="61">
        <v>0</v>
      </c>
      <c r="L126" s="61">
        <v>903519</v>
      </c>
    </row>
    <row r="127" spans="1:12" s="10" customFormat="1" x14ac:dyDescent="0.2">
      <c r="A127" s="68">
        <v>262</v>
      </c>
      <c r="B127" s="78" t="s">
        <v>146</v>
      </c>
      <c r="C127" s="61">
        <v>306674</v>
      </c>
      <c r="D127" s="61">
        <v>0</v>
      </c>
      <c r="E127" s="61">
        <v>0</v>
      </c>
      <c r="F127" s="61">
        <v>-306674</v>
      </c>
      <c r="G127" s="61">
        <v>0</v>
      </c>
      <c r="H127" s="61">
        <v>0</v>
      </c>
      <c r="I127" s="61">
        <v>0</v>
      </c>
      <c r="J127" s="61">
        <v>0</v>
      </c>
      <c r="K127" s="61">
        <v>0</v>
      </c>
      <c r="L127" s="61">
        <v>3395786</v>
      </c>
    </row>
    <row r="128" spans="1:12" s="10" customFormat="1" x14ac:dyDescent="0.2">
      <c r="A128" s="68">
        <v>263</v>
      </c>
      <c r="B128" s="78" t="s">
        <v>147</v>
      </c>
      <c r="C128" s="61">
        <v>6210</v>
      </c>
      <c r="D128" s="61">
        <v>0</v>
      </c>
      <c r="E128" s="61">
        <v>0</v>
      </c>
      <c r="F128" s="61">
        <v>-6210</v>
      </c>
      <c r="G128" s="61">
        <v>0</v>
      </c>
      <c r="H128" s="61">
        <v>0</v>
      </c>
      <c r="I128" s="61">
        <v>0</v>
      </c>
      <c r="J128" s="61">
        <v>0</v>
      </c>
      <c r="K128" s="61">
        <v>0</v>
      </c>
      <c r="L128" s="61">
        <v>68769</v>
      </c>
    </row>
    <row r="129" spans="1:12" s="10" customFormat="1" x14ac:dyDescent="0.2">
      <c r="A129" s="68">
        <v>268</v>
      </c>
      <c r="B129" s="78" t="s">
        <v>148</v>
      </c>
      <c r="C129" s="61">
        <v>112644</v>
      </c>
      <c r="D129" s="61">
        <v>0</v>
      </c>
      <c r="E129" s="61">
        <v>0</v>
      </c>
      <c r="F129" s="61">
        <v>-112644</v>
      </c>
      <c r="G129" s="61">
        <v>0</v>
      </c>
      <c r="H129" s="61">
        <v>0</v>
      </c>
      <c r="I129" s="61">
        <v>0</v>
      </c>
      <c r="J129" s="61">
        <v>0</v>
      </c>
      <c r="K129" s="61">
        <v>0</v>
      </c>
      <c r="L129" s="61">
        <v>1247308</v>
      </c>
    </row>
    <row r="130" spans="1:12" s="10" customFormat="1" x14ac:dyDescent="0.2">
      <c r="A130" s="68">
        <v>270</v>
      </c>
      <c r="B130" s="78" t="s">
        <v>149</v>
      </c>
      <c r="C130" s="61">
        <v>32242</v>
      </c>
      <c r="D130" s="61">
        <v>0</v>
      </c>
      <c r="E130" s="61">
        <v>0</v>
      </c>
      <c r="F130" s="61">
        <v>-32242</v>
      </c>
      <c r="G130" s="61">
        <v>0</v>
      </c>
      <c r="H130" s="61">
        <v>0</v>
      </c>
      <c r="I130" s="61">
        <v>0</v>
      </c>
      <c r="J130" s="61">
        <v>0</v>
      </c>
      <c r="K130" s="61">
        <v>0</v>
      </c>
      <c r="L130" s="61">
        <v>357019</v>
      </c>
    </row>
    <row r="131" spans="1:12" s="10" customFormat="1" x14ac:dyDescent="0.2">
      <c r="A131" s="68">
        <v>275</v>
      </c>
      <c r="B131" s="78" t="s">
        <v>150</v>
      </c>
      <c r="C131" s="61">
        <v>48565</v>
      </c>
      <c r="D131" s="61">
        <v>0</v>
      </c>
      <c r="E131" s="61">
        <v>0</v>
      </c>
      <c r="F131" s="61">
        <v>-48565</v>
      </c>
      <c r="G131" s="61">
        <v>0</v>
      </c>
      <c r="H131" s="61">
        <v>0</v>
      </c>
      <c r="I131" s="61">
        <v>0</v>
      </c>
      <c r="J131" s="61">
        <v>0</v>
      </c>
      <c r="K131" s="61">
        <v>0</v>
      </c>
      <c r="L131" s="61">
        <v>537751</v>
      </c>
    </row>
    <row r="132" spans="1:12" s="10" customFormat="1" x14ac:dyDescent="0.2">
      <c r="A132" s="68">
        <v>276</v>
      </c>
      <c r="B132" s="78" t="s">
        <v>151</v>
      </c>
      <c r="C132" s="61">
        <v>57321</v>
      </c>
      <c r="D132" s="61">
        <v>0</v>
      </c>
      <c r="E132" s="61">
        <v>0</v>
      </c>
      <c r="F132" s="61">
        <v>-57321</v>
      </c>
      <c r="G132" s="61">
        <v>0</v>
      </c>
      <c r="H132" s="61">
        <v>0</v>
      </c>
      <c r="I132" s="61">
        <v>0</v>
      </c>
      <c r="J132" s="61">
        <v>0</v>
      </c>
      <c r="K132" s="61">
        <v>0</v>
      </c>
      <c r="L132" s="61">
        <v>634714</v>
      </c>
    </row>
    <row r="133" spans="1:12" s="10" customFormat="1" x14ac:dyDescent="0.2">
      <c r="A133" s="68">
        <v>277</v>
      </c>
      <c r="B133" s="78" t="s">
        <v>152</v>
      </c>
      <c r="C133" s="61">
        <v>23339</v>
      </c>
      <c r="D133" s="61">
        <v>0</v>
      </c>
      <c r="E133" s="61">
        <v>0</v>
      </c>
      <c r="F133" s="61">
        <v>-23339</v>
      </c>
      <c r="G133" s="61">
        <v>0</v>
      </c>
      <c r="H133" s="61">
        <v>0</v>
      </c>
      <c r="I133" s="61">
        <v>0</v>
      </c>
      <c r="J133" s="61">
        <v>0</v>
      </c>
      <c r="K133" s="61">
        <v>0</v>
      </c>
      <c r="L133" s="61">
        <v>258432</v>
      </c>
    </row>
    <row r="134" spans="1:12" s="10" customFormat="1" x14ac:dyDescent="0.2">
      <c r="A134" s="68">
        <v>278</v>
      </c>
      <c r="B134" s="78" t="s">
        <v>153</v>
      </c>
      <c r="C134" s="61">
        <v>42463</v>
      </c>
      <c r="D134" s="61">
        <v>0</v>
      </c>
      <c r="E134" s="61">
        <v>0</v>
      </c>
      <c r="F134" s="61">
        <v>-42463</v>
      </c>
      <c r="G134" s="61">
        <v>0</v>
      </c>
      <c r="H134" s="61">
        <v>0</v>
      </c>
      <c r="I134" s="61">
        <v>0</v>
      </c>
      <c r="J134" s="61">
        <v>0</v>
      </c>
      <c r="K134" s="61">
        <v>0</v>
      </c>
      <c r="L134" s="61">
        <v>470191</v>
      </c>
    </row>
    <row r="135" spans="1:12" s="10" customFormat="1" x14ac:dyDescent="0.2">
      <c r="A135" s="68">
        <v>279</v>
      </c>
      <c r="B135" s="78" t="s">
        <v>154</v>
      </c>
      <c r="C135" s="61">
        <v>43358</v>
      </c>
      <c r="D135" s="61">
        <v>0</v>
      </c>
      <c r="E135" s="61">
        <v>0</v>
      </c>
      <c r="F135" s="61">
        <v>-43358</v>
      </c>
      <c r="G135" s="61">
        <v>0</v>
      </c>
      <c r="H135" s="61">
        <v>0</v>
      </c>
      <c r="I135" s="61">
        <v>0</v>
      </c>
      <c r="J135" s="61">
        <v>0</v>
      </c>
      <c r="K135" s="61">
        <v>0</v>
      </c>
      <c r="L135" s="61">
        <v>480109</v>
      </c>
    </row>
    <row r="136" spans="1:12" s="10" customFormat="1" x14ac:dyDescent="0.2">
      <c r="A136" s="68">
        <v>280</v>
      </c>
      <c r="B136" s="78" t="s">
        <v>155</v>
      </c>
      <c r="C136" s="61">
        <v>513178</v>
      </c>
      <c r="D136" s="61">
        <v>0</v>
      </c>
      <c r="E136" s="61">
        <v>0</v>
      </c>
      <c r="F136" s="61">
        <v>-513178</v>
      </c>
      <c r="G136" s="61">
        <v>0</v>
      </c>
      <c r="H136" s="61">
        <v>0</v>
      </c>
      <c r="I136" s="61">
        <v>0</v>
      </c>
      <c r="J136" s="61">
        <v>0</v>
      </c>
      <c r="K136" s="61">
        <v>0</v>
      </c>
      <c r="L136" s="61">
        <v>5682395</v>
      </c>
    </row>
    <row r="137" spans="1:12" s="10" customFormat="1" x14ac:dyDescent="0.2">
      <c r="A137" s="68">
        <v>282</v>
      </c>
      <c r="B137" s="78" t="s">
        <v>156</v>
      </c>
      <c r="C137" s="61">
        <v>73080</v>
      </c>
      <c r="D137" s="61">
        <v>0</v>
      </c>
      <c r="E137" s="61">
        <v>0</v>
      </c>
      <c r="F137" s="61">
        <v>-73080</v>
      </c>
      <c r="G137" s="61">
        <v>0</v>
      </c>
      <c r="H137" s="61">
        <v>0</v>
      </c>
      <c r="I137" s="61">
        <v>0</v>
      </c>
      <c r="J137" s="61">
        <v>0</v>
      </c>
      <c r="K137" s="61">
        <v>0</v>
      </c>
      <c r="L137" s="61">
        <v>809214</v>
      </c>
    </row>
    <row r="138" spans="1:12" s="10" customFormat="1" x14ac:dyDescent="0.2">
      <c r="A138" s="68">
        <v>283</v>
      </c>
      <c r="B138" s="78" t="s">
        <v>157</v>
      </c>
      <c r="C138" s="61">
        <v>126611</v>
      </c>
      <c r="D138" s="61">
        <v>0</v>
      </c>
      <c r="E138" s="61">
        <v>0</v>
      </c>
      <c r="F138" s="61">
        <v>-126611</v>
      </c>
      <c r="G138" s="61">
        <v>0</v>
      </c>
      <c r="H138" s="61">
        <v>0</v>
      </c>
      <c r="I138" s="61">
        <v>0</v>
      </c>
      <c r="J138" s="61">
        <v>0</v>
      </c>
      <c r="K138" s="61">
        <v>0</v>
      </c>
      <c r="L138" s="61">
        <v>1401962</v>
      </c>
    </row>
    <row r="139" spans="1:12" s="10" customFormat="1" x14ac:dyDescent="0.2">
      <c r="A139" s="68">
        <v>284</v>
      </c>
      <c r="B139" s="78" t="s">
        <v>158</v>
      </c>
      <c r="C139" s="61">
        <v>18735</v>
      </c>
      <c r="D139" s="61">
        <v>0</v>
      </c>
      <c r="E139" s="61">
        <v>0</v>
      </c>
      <c r="F139" s="61">
        <v>-18735</v>
      </c>
      <c r="G139" s="61">
        <v>0</v>
      </c>
      <c r="H139" s="61">
        <v>0</v>
      </c>
      <c r="I139" s="61">
        <v>0</v>
      </c>
      <c r="J139" s="61">
        <v>0</v>
      </c>
      <c r="K139" s="61">
        <v>0</v>
      </c>
      <c r="L139" s="61">
        <v>207454</v>
      </c>
    </row>
    <row r="140" spans="1:12" s="10" customFormat="1" x14ac:dyDescent="0.2">
      <c r="A140" s="68">
        <v>285</v>
      </c>
      <c r="B140" s="78" t="s">
        <v>159</v>
      </c>
      <c r="C140" s="61">
        <v>72109</v>
      </c>
      <c r="D140" s="61">
        <v>0</v>
      </c>
      <c r="E140" s="61">
        <v>0</v>
      </c>
      <c r="F140" s="61">
        <v>-72109</v>
      </c>
      <c r="G140" s="61">
        <v>0</v>
      </c>
      <c r="H140" s="61">
        <v>0</v>
      </c>
      <c r="I140" s="61">
        <v>0</v>
      </c>
      <c r="J140" s="61">
        <v>0</v>
      </c>
      <c r="K140" s="61">
        <v>0</v>
      </c>
      <c r="L140" s="61">
        <v>798461</v>
      </c>
    </row>
    <row r="141" spans="1:12" s="10" customFormat="1" x14ac:dyDescent="0.2">
      <c r="A141" s="68">
        <v>286</v>
      </c>
      <c r="B141" s="78" t="s">
        <v>160</v>
      </c>
      <c r="C141" s="61">
        <v>88190</v>
      </c>
      <c r="D141" s="61">
        <v>0</v>
      </c>
      <c r="E141" s="61">
        <v>0</v>
      </c>
      <c r="F141" s="61">
        <v>-88190</v>
      </c>
      <c r="G141" s="61">
        <v>0</v>
      </c>
      <c r="H141" s="61">
        <v>0</v>
      </c>
      <c r="I141" s="61">
        <v>0</v>
      </c>
      <c r="J141" s="61">
        <v>0</v>
      </c>
      <c r="K141" s="61">
        <v>0</v>
      </c>
      <c r="L141" s="61">
        <v>976524</v>
      </c>
    </row>
    <row r="142" spans="1:12" s="10" customFormat="1" x14ac:dyDescent="0.2">
      <c r="A142" s="68">
        <v>287</v>
      </c>
      <c r="B142" s="78" t="s">
        <v>161</v>
      </c>
      <c r="C142" s="61">
        <v>23683</v>
      </c>
      <c r="D142" s="61">
        <v>0</v>
      </c>
      <c r="E142" s="61">
        <v>0</v>
      </c>
      <c r="F142" s="61">
        <v>-23683</v>
      </c>
      <c r="G142" s="61">
        <v>0</v>
      </c>
      <c r="H142" s="61">
        <v>0</v>
      </c>
      <c r="I142" s="61">
        <v>0</v>
      </c>
      <c r="J142" s="61">
        <v>0</v>
      </c>
      <c r="K142" s="61">
        <v>0</v>
      </c>
      <c r="L142" s="61">
        <v>262247</v>
      </c>
    </row>
    <row r="143" spans="1:12" s="10" customFormat="1" x14ac:dyDescent="0.2">
      <c r="A143" s="68">
        <v>288</v>
      </c>
      <c r="B143" s="78" t="s">
        <v>162</v>
      </c>
      <c r="C143" s="61">
        <v>35847</v>
      </c>
      <c r="D143" s="61">
        <v>0</v>
      </c>
      <c r="E143" s="61">
        <v>0</v>
      </c>
      <c r="F143" s="61">
        <v>-35847</v>
      </c>
      <c r="G143" s="61">
        <v>0</v>
      </c>
      <c r="H143" s="61">
        <v>0</v>
      </c>
      <c r="I143" s="61">
        <v>0</v>
      </c>
      <c r="J143" s="61">
        <v>0</v>
      </c>
      <c r="K143" s="61">
        <v>0</v>
      </c>
      <c r="L143" s="61">
        <v>396933</v>
      </c>
    </row>
    <row r="144" spans="1:12" s="10" customFormat="1" x14ac:dyDescent="0.2">
      <c r="A144" s="68">
        <v>290</v>
      </c>
      <c r="B144" s="78" t="s">
        <v>163</v>
      </c>
      <c r="C144" s="61">
        <v>102743</v>
      </c>
      <c r="D144" s="61">
        <v>0</v>
      </c>
      <c r="E144" s="61">
        <v>0</v>
      </c>
      <c r="F144" s="61">
        <v>-102743</v>
      </c>
      <c r="G144" s="61">
        <v>0</v>
      </c>
      <c r="H144" s="61">
        <v>0</v>
      </c>
      <c r="I144" s="61">
        <v>0</v>
      </c>
      <c r="J144" s="61">
        <v>0</v>
      </c>
      <c r="K144" s="61">
        <v>0</v>
      </c>
      <c r="L144" s="61">
        <v>1137669</v>
      </c>
    </row>
    <row r="145" spans="1:12" s="10" customFormat="1" x14ac:dyDescent="0.2">
      <c r="A145" s="68">
        <v>291</v>
      </c>
      <c r="B145" s="78" t="s">
        <v>164</v>
      </c>
      <c r="C145" s="61">
        <v>70524</v>
      </c>
      <c r="D145" s="61">
        <v>0</v>
      </c>
      <c r="E145" s="61">
        <v>0</v>
      </c>
      <c r="F145" s="61">
        <v>-70524</v>
      </c>
      <c r="G145" s="61">
        <v>0</v>
      </c>
      <c r="H145" s="61">
        <v>0</v>
      </c>
      <c r="I145" s="61">
        <v>0</v>
      </c>
      <c r="J145" s="61">
        <v>0</v>
      </c>
      <c r="K145" s="61">
        <v>0</v>
      </c>
      <c r="L145" s="61">
        <v>780901</v>
      </c>
    </row>
    <row r="146" spans="1:12" s="10" customFormat="1" x14ac:dyDescent="0.2">
      <c r="A146" s="68">
        <v>292</v>
      </c>
      <c r="B146" s="78" t="s">
        <v>165</v>
      </c>
      <c r="C146" s="61">
        <v>59099</v>
      </c>
      <c r="D146" s="61">
        <v>0</v>
      </c>
      <c r="E146" s="61">
        <v>0</v>
      </c>
      <c r="F146" s="61">
        <v>-59099</v>
      </c>
      <c r="G146" s="61">
        <v>0</v>
      </c>
      <c r="H146" s="61">
        <v>0</v>
      </c>
      <c r="I146" s="61">
        <v>0</v>
      </c>
      <c r="J146" s="61">
        <v>0</v>
      </c>
      <c r="K146" s="61">
        <v>0</v>
      </c>
      <c r="L146" s="61">
        <v>654407</v>
      </c>
    </row>
    <row r="147" spans="1:12" s="10" customFormat="1" x14ac:dyDescent="0.2">
      <c r="A147" s="68">
        <v>293</v>
      </c>
      <c r="B147" s="78" t="s">
        <v>166</v>
      </c>
      <c r="C147" s="61">
        <v>83030</v>
      </c>
      <c r="D147" s="61">
        <v>0</v>
      </c>
      <c r="E147" s="61">
        <v>0</v>
      </c>
      <c r="F147" s="61">
        <v>-83030</v>
      </c>
      <c r="G147" s="61">
        <v>0</v>
      </c>
      <c r="H147" s="61">
        <v>0</v>
      </c>
      <c r="I147" s="61">
        <v>0</v>
      </c>
      <c r="J147" s="61">
        <v>0</v>
      </c>
      <c r="K147" s="61">
        <v>0</v>
      </c>
      <c r="L147" s="61">
        <v>919382</v>
      </c>
    </row>
    <row r="148" spans="1:12" s="10" customFormat="1" x14ac:dyDescent="0.2">
      <c r="A148" s="68">
        <v>294</v>
      </c>
      <c r="B148" s="78" t="s">
        <v>167</v>
      </c>
      <c r="C148" s="61">
        <v>59049</v>
      </c>
      <c r="D148" s="61">
        <v>0</v>
      </c>
      <c r="E148" s="61">
        <v>0</v>
      </c>
      <c r="F148" s="61">
        <v>-59049</v>
      </c>
      <c r="G148" s="61">
        <v>0</v>
      </c>
      <c r="H148" s="61">
        <v>0</v>
      </c>
      <c r="I148" s="61">
        <v>0</v>
      </c>
      <c r="J148" s="61">
        <v>0</v>
      </c>
      <c r="K148" s="61">
        <v>0</v>
      </c>
      <c r="L148" s="61">
        <v>653842</v>
      </c>
    </row>
    <row r="149" spans="1:12" s="10" customFormat="1" x14ac:dyDescent="0.2">
      <c r="A149" s="68">
        <v>295</v>
      </c>
      <c r="B149" s="78" t="s">
        <v>168</v>
      </c>
      <c r="C149" s="61">
        <v>256997</v>
      </c>
      <c r="D149" s="61">
        <v>0</v>
      </c>
      <c r="E149" s="61">
        <v>0</v>
      </c>
      <c r="F149" s="61">
        <v>-256997</v>
      </c>
      <c r="G149" s="61">
        <v>0</v>
      </c>
      <c r="H149" s="61">
        <v>0</v>
      </c>
      <c r="I149" s="61">
        <v>0</v>
      </c>
      <c r="J149" s="61">
        <v>0</v>
      </c>
      <c r="K149" s="61">
        <v>0</v>
      </c>
      <c r="L149" s="61">
        <v>2845724</v>
      </c>
    </row>
    <row r="150" spans="1:12" s="10" customFormat="1" x14ac:dyDescent="0.2">
      <c r="A150" s="68">
        <v>296</v>
      </c>
      <c r="B150" s="78" t="s">
        <v>169</v>
      </c>
      <c r="C150" s="61">
        <v>42336</v>
      </c>
      <c r="D150" s="61">
        <v>0</v>
      </c>
      <c r="E150" s="61">
        <v>0</v>
      </c>
      <c r="F150" s="61">
        <v>-42336</v>
      </c>
      <c r="G150" s="61">
        <v>0</v>
      </c>
      <c r="H150" s="61">
        <v>0</v>
      </c>
      <c r="I150" s="61">
        <v>0</v>
      </c>
      <c r="J150" s="61">
        <v>0</v>
      </c>
      <c r="K150" s="61">
        <v>0</v>
      </c>
      <c r="L150" s="61">
        <v>468788</v>
      </c>
    </row>
    <row r="151" spans="1:12" s="10" customFormat="1" x14ac:dyDescent="0.2">
      <c r="A151" s="68">
        <v>297</v>
      </c>
      <c r="B151" s="78" t="s">
        <v>170</v>
      </c>
      <c r="C151" s="61">
        <v>83541</v>
      </c>
      <c r="D151" s="61">
        <v>0</v>
      </c>
      <c r="E151" s="61">
        <v>0</v>
      </c>
      <c r="F151" s="61">
        <v>-83541</v>
      </c>
      <c r="G151" s="61">
        <v>0</v>
      </c>
      <c r="H151" s="61">
        <v>0</v>
      </c>
      <c r="I151" s="61">
        <v>0</v>
      </c>
      <c r="J151" s="61">
        <v>0</v>
      </c>
      <c r="K151" s="61">
        <v>0</v>
      </c>
      <c r="L151" s="61">
        <v>925048</v>
      </c>
    </row>
    <row r="152" spans="1:12" s="10" customFormat="1" x14ac:dyDescent="0.2">
      <c r="A152" s="68">
        <v>298</v>
      </c>
      <c r="B152" s="78" t="s">
        <v>171</v>
      </c>
      <c r="C152" s="61">
        <v>83917</v>
      </c>
      <c r="D152" s="61">
        <v>0</v>
      </c>
      <c r="E152" s="61">
        <v>0</v>
      </c>
      <c r="F152" s="61">
        <v>-83917</v>
      </c>
      <c r="G152" s="61">
        <v>0</v>
      </c>
      <c r="H152" s="61">
        <v>0</v>
      </c>
      <c r="I152" s="61">
        <v>0</v>
      </c>
      <c r="J152" s="61">
        <v>0</v>
      </c>
      <c r="K152" s="61">
        <v>0</v>
      </c>
      <c r="L152" s="61">
        <v>929211</v>
      </c>
    </row>
    <row r="153" spans="1:12" s="10" customFormat="1" x14ac:dyDescent="0.2">
      <c r="A153" s="68">
        <v>299</v>
      </c>
      <c r="B153" s="78" t="s">
        <v>172</v>
      </c>
      <c r="C153" s="61">
        <v>51895</v>
      </c>
      <c r="D153" s="61">
        <v>0</v>
      </c>
      <c r="E153" s="61">
        <v>0</v>
      </c>
      <c r="F153" s="61">
        <v>-51895</v>
      </c>
      <c r="G153" s="61">
        <v>0</v>
      </c>
      <c r="H153" s="61">
        <v>0</v>
      </c>
      <c r="I153" s="61">
        <v>0</v>
      </c>
      <c r="J153" s="61">
        <v>0</v>
      </c>
      <c r="K153" s="61">
        <v>0</v>
      </c>
      <c r="L153" s="61">
        <v>574627</v>
      </c>
    </row>
    <row r="154" spans="1:12" s="10" customFormat="1" x14ac:dyDescent="0.2">
      <c r="A154" s="68">
        <v>301</v>
      </c>
      <c r="B154" s="78" t="s">
        <v>173</v>
      </c>
      <c r="C154" s="61">
        <v>163268</v>
      </c>
      <c r="D154" s="61">
        <v>0</v>
      </c>
      <c r="E154" s="61">
        <v>0</v>
      </c>
      <c r="F154" s="61">
        <v>-163268</v>
      </c>
      <c r="G154" s="61">
        <v>0</v>
      </c>
      <c r="H154" s="61">
        <v>0</v>
      </c>
      <c r="I154" s="61">
        <v>0</v>
      </c>
      <c r="J154" s="61">
        <v>0</v>
      </c>
      <c r="K154" s="61">
        <v>0</v>
      </c>
      <c r="L154" s="61">
        <v>1807861</v>
      </c>
    </row>
    <row r="155" spans="1:12" s="10" customFormat="1" x14ac:dyDescent="0.2">
      <c r="A155" s="68">
        <v>305</v>
      </c>
      <c r="B155" s="78" t="s">
        <v>174</v>
      </c>
      <c r="C155" s="61">
        <v>0</v>
      </c>
      <c r="D155" s="61">
        <v>0</v>
      </c>
      <c r="E155" s="61">
        <v>0</v>
      </c>
      <c r="F155" s="61">
        <v>0</v>
      </c>
      <c r="G155" s="61">
        <v>0</v>
      </c>
      <c r="H155" s="61">
        <v>0</v>
      </c>
      <c r="I155" s="61">
        <v>0</v>
      </c>
      <c r="J155" s="61">
        <v>0</v>
      </c>
      <c r="K155" s="61">
        <v>0</v>
      </c>
      <c r="L155" s="61">
        <v>0</v>
      </c>
    </row>
    <row r="156" spans="1:12" s="10" customFormat="1" x14ac:dyDescent="0.2">
      <c r="A156" s="68">
        <v>310</v>
      </c>
      <c r="B156" s="78" t="s">
        <v>175</v>
      </c>
      <c r="C156" s="61">
        <v>53426</v>
      </c>
      <c r="D156" s="61">
        <v>0</v>
      </c>
      <c r="E156" s="61">
        <v>0</v>
      </c>
      <c r="F156" s="61">
        <v>-53426</v>
      </c>
      <c r="G156" s="61">
        <v>0</v>
      </c>
      <c r="H156" s="61">
        <v>0</v>
      </c>
      <c r="I156" s="61">
        <v>0</v>
      </c>
      <c r="J156" s="61">
        <v>0</v>
      </c>
      <c r="K156" s="61">
        <v>0</v>
      </c>
      <c r="L156" s="61">
        <v>591583</v>
      </c>
    </row>
    <row r="157" spans="1:12" s="10" customFormat="1" x14ac:dyDescent="0.2">
      <c r="A157" s="68">
        <v>311</v>
      </c>
      <c r="B157" s="78" t="s">
        <v>176</v>
      </c>
      <c r="C157" s="61">
        <v>0</v>
      </c>
      <c r="D157" s="61">
        <v>0</v>
      </c>
      <c r="E157" s="61">
        <v>0</v>
      </c>
      <c r="F157" s="61">
        <v>0</v>
      </c>
      <c r="G157" s="61">
        <v>0</v>
      </c>
      <c r="H157" s="61">
        <v>0</v>
      </c>
      <c r="I157" s="61">
        <v>0</v>
      </c>
      <c r="J157" s="61">
        <v>0</v>
      </c>
      <c r="K157" s="61">
        <v>0</v>
      </c>
      <c r="L157" s="61">
        <v>0</v>
      </c>
    </row>
    <row r="158" spans="1:12" s="10" customFormat="1" x14ac:dyDescent="0.2">
      <c r="A158" s="68">
        <v>319</v>
      </c>
      <c r="B158" s="78" t="s">
        <v>177</v>
      </c>
      <c r="C158" s="61">
        <v>0</v>
      </c>
      <c r="D158" s="61">
        <v>0</v>
      </c>
      <c r="E158" s="61">
        <v>0</v>
      </c>
      <c r="F158" s="61">
        <v>0</v>
      </c>
      <c r="G158" s="61">
        <v>0</v>
      </c>
      <c r="H158" s="61">
        <v>0</v>
      </c>
      <c r="I158" s="61">
        <v>0</v>
      </c>
      <c r="J158" s="61">
        <v>0</v>
      </c>
      <c r="K158" s="61">
        <v>0</v>
      </c>
      <c r="L158" s="61">
        <v>0</v>
      </c>
    </row>
    <row r="159" spans="1:12" s="10" customFormat="1" x14ac:dyDescent="0.2">
      <c r="A159" s="68">
        <v>320</v>
      </c>
      <c r="B159" s="78" t="s">
        <v>178</v>
      </c>
      <c r="C159" s="61">
        <v>28397</v>
      </c>
      <c r="D159" s="61">
        <v>0</v>
      </c>
      <c r="E159" s="61">
        <v>0</v>
      </c>
      <c r="F159" s="61">
        <v>-28397</v>
      </c>
      <c r="G159" s="61">
        <v>0</v>
      </c>
      <c r="H159" s="61">
        <v>0</v>
      </c>
      <c r="I159" s="61">
        <v>0</v>
      </c>
      <c r="J159" s="61">
        <v>0</v>
      </c>
      <c r="K159" s="61">
        <v>0</v>
      </c>
      <c r="L159" s="61">
        <v>314443</v>
      </c>
    </row>
    <row r="160" spans="1:12" s="10" customFormat="1" x14ac:dyDescent="0.2">
      <c r="A160" s="68">
        <v>325</v>
      </c>
      <c r="B160" s="78" t="s">
        <v>179</v>
      </c>
      <c r="C160" s="61">
        <v>0</v>
      </c>
      <c r="D160" s="61">
        <v>0</v>
      </c>
      <c r="E160" s="61">
        <v>0</v>
      </c>
      <c r="F160" s="61">
        <v>0</v>
      </c>
      <c r="G160" s="61">
        <v>0</v>
      </c>
      <c r="H160" s="61">
        <v>0</v>
      </c>
      <c r="I160" s="61">
        <v>0</v>
      </c>
      <c r="J160" s="61">
        <v>0</v>
      </c>
      <c r="K160" s="61">
        <v>0</v>
      </c>
      <c r="L160" s="61">
        <v>0</v>
      </c>
    </row>
    <row r="161" spans="1:12" s="10" customFormat="1" x14ac:dyDescent="0.2">
      <c r="A161" s="68">
        <v>326</v>
      </c>
      <c r="B161" s="78" t="s">
        <v>180</v>
      </c>
      <c r="C161" s="61">
        <v>0</v>
      </c>
      <c r="D161" s="61">
        <v>0</v>
      </c>
      <c r="E161" s="61">
        <v>0</v>
      </c>
      <c r="F161" s="61">
        <v>0</v>
      </c>
      <c r="G161" s="61">
        <v>0</v>
      </c>
      <c r="H161" s="61">
        <v>0</v>
      </c>
      <c r="I161" s="61">
        <v>0</v>
      </c>
      <c r="J161" s="61">
        <v>0</v>
      </c>
      <c r="K161" s="61">
        <v>0</v>
      </c>
      <c r="L161" s="61">
        <v>0</v>
      </c>
    </row>
    <row r="162" spans="1:12" s="10" customFormat="1" x14ac:dyDescent="0.2">
      <c r="A162" s="68">
        <v>330</v>
      </c>
      <c r="B162" s="78" t="s">
        <v>181</v>
      </c>
      <c r="C162" s="61">
        <v>418</v>
      </c>
      <c r="D162" s="61">
        <v>0</v>
      </c>
      <c r="E162" s="61">
        <v>0</v>
      </c>
      <c r="F162" s="61">
        <v>-418</v>
      </c>
      <c r="G162" s="61">
        <v>0</v>
      </c>
      <c r="H162" s="61">
        <v>0</v>
      </c>
      <c r="I162" s="61">
        <v>0</v>
      </c>
      <c r="J162" s="61">
        <v>0</v>
      </c>
      <c r="K162" s="61">
        <v>0</v>
      </c>
      <c r="L162" s="61">
        <v>4629</v>
      </c>
    </row>
    <row r="163" spans="1:12" s="10" customFormat="1" x14ac:dyDescent="0.2">
      <c r="A163" s="68">
        <v>350</v>
      </c>
      <c r="B163" s="78" t="s">
        <v>182</v>
      </c>
      <c r="C163" s="61">
        <v>14252</v>
      </c>
      <c r="D163" s="61">
        <v>0</v>
      </c>
      <c r="E163" s="61">
        <v>0</v>
      </c>
      <c r="F163" s="61">
        <v>-14252</v>
      </c>
      <c r="G163" s="61">
        <v>0</v>
      </c>
      <c r="H163" s="61">
        <v>0</v>
      </c>
      <c r="I163" s="61">
        <v>0</v>
      </c>
      <c r="J163" s="61">
        <v>0</v>
      </c>
      <c r="K163" s="61">
        <v>0</v>
      </c>
      <c r="L163" s="61">
        <v>157816</v>
      </c>
    </row>
    <row r="164" spans="1:12" s="10" customFormat="1" x14ac:dyDescent="0.2">
      <c r="A164" s="68">
        <v>360</v>
      </c>
      <c r="B164" s="78" t="s">
        <v>183</v>
      </c>
      <c r="C164" s="61">
        <v>7831</v>
      </c>
      <c r="D164" s="61">
        <v>0</v>
      </c>
      <c r="E164" s="61">
        <v>0</v>
      </c>
      <c r="F164" s="61">
        <v>-7831</v>
      </c>
      <c r="G164" s="61">
        <v>0</v>
      </c>
      <c r="H164" s="61">
        <v>0</v>
      </c>
      <c r="I164" s="61">
        <v>0</v>
      </c>
      <c r="J164" s="61">
        <v>0</v>
      </c>
      <c r="K164" s="61">
        <v>0</v>
      </c>
      <c r="L164" s="61">
        <v>86708</v>
      </c>
    </row>
    <row r="165" spans="1:12" s="10" customFormat="1" x14ac:dyDescent="0.2">
      <c r="A165" s="68">
        <v>400</v>
      </c>
      <c r="B165" s="78" t="s">
        <v>184</v>
      </c>
      <c r="C165" s="61">
        <v>255</v>
      </c>
      <c r="D165" s="61">
        <v>0</v>
      </c>
      <c r="E165" s="61">
        <v>0</v>
      </c>
      <c r="F165" s="61">
        <v>-255</v>
      </c>
      <c r="G165" s="61">
        <v>0</v>
      </c>
      <c r="H165" s="61">
        <v>0</v>
      </c>
      <c r="I165" s="61">
        <v>0</v>
      </c>
      <c r="J165" s="61">
        <v>0</v>
      </c>
      <c r="K165" s="61">
        <v>0</v>
      </c>
      <c r="L165" s="61">
        <v>2827</v>
      </c>
    </row>
    <row r="166" spans="1:12" s="10" customFormat="1" x14ac:dyDescent="0.2">
      <c r="A166" s="68">
        <v>402</v>
      </c>
      <c r="B166" s="78" t="s">
        <v>185</v>
      </c>
      <c r="C166" s="61">
        <v>56850</v>
      </c>
      <c r="D166" s="61">
        <v>0</v>
      </c>
      <c r="E166" s="61">
        <v>0</v>
      </c>
      <c r="F166" s="61">
        <v>-56850</v>
      </c>
      <c r="G166" s="61">
        <v>0</v>
      </c>
      <c r="H166" s="61">
        <v>0</v>
      </c>
      <c r="I166" s="61">
        <v>0</v>
      </c>
      <c r="J166" s="61">
        <v>0</v>
      </c>
      <c r="K166" s="61">
        <v>0</v>
      </c>
      <c r="L166" s="61">
        <v>629503</v>
      </c>
    </row>
    <row r="167" spans="1:12" s="10" customFormat="1" x14ac:dyDescent="0.2">
      <c r="A167" s="68">
        <v>403</v>
      </c>
      <c r="B167" s="78" t="s">
        <v>186</v>
      </c>
      <c r="C167" s="61">
        <v>169690</v>
      </c>
      <c r="D167" s="61">
        <v>0</v>
      </c>
      <c r="E167" s="61">
        <v>0</v>
      </c>
      <c r="F167" s="61">
        <v>-169690</v>
      </c>
      <c r="G167" s="61">
        <v>0</v>
      </c>
      <c r="H167" s="61">
        <v>0</v>
      </c>
      <c r="I167" s="61">
        <v>0</v>
      </c>
      <c r="J167" s="61">
        <v>0</v>
      </c>
      <c r="K167" s="61">
        <v>0</v>
      </c>
      <c r="L167" s="61">
        <v>1878966</v>
      </c>
    </row>
    <row r="168" spans="1:12" s="10" customFormat="1" x14ac:dyDescent="0.2">
      <c r="A168" s="68">
        <v>405</v>
      </c>
      <c r="B168" s="78" t="s">
        <v>187</v>
      </c>
      <c r="C168" s="61">
        <v>1644</v>
      </c>
      <c r="D168" s="61">
        <v>0</v>
      </c>
      <c r="E168" s="61">
        <v>0</v>
      </c>
      <c r="F168" s="61">
        <v>-1644</v>
      </c>
      <c r="G168" s="61">
        <v>0</v>
      </c>
      <c r="H168" s="61">
        <v>0</v>
      </c>
      <c r="I168" s="61">
        <v>0</v>
      </c>
      <c r="J168" s="61">
        <v>0</v>
      </c>
      <c r="K168" s="61">
        <v>0</v>
      </c>
      <c r="L168" s="61">
        <v>18201</v>
      </c>
    </row>
    <row r="169" spans="1:12" s="10" customFormat="1" x14ac:dyDescent="0.2">
      <c r="A169" s="68">
        <v>407</v>
      </c>
      <c r="B169" s="78" t="s">
        <v>188</v>
      </c>
      <c r="C169" s="61">
        <v>0</v>
      </c>
      <c r="D169" s="61">
        <v>0</v>
      </c>
      <c r="E169" s="61">
        <v>0</v>
      </c>
      <c r="F169" s="61">
        <v>0</v>
      </c>
      <c r="G169" s="61">
        <v>0</v>
      </c>
      <c r="H169" s="61">
        <v>0</v>
      </c>
      <c r="I169" s="61">
        <v>0</v>
      </c>
      <c r="J169" s="61">
        <v>0</v>
      </c>
      <c r="K169" s="61">
        <v>0</v>
      </c>
      <c r="L169" s="61">
        <v>-2</v>
      </c>
    </row>
    <row r="170" spans="1:12" s="10" customFormat="1" x14ac:dyDescent="0.2">
      <c r="A170" s="68">
        <v>408</v>
      </c>
      <c r="B170" s="78" t="s">
        <v>189</v>
      </c>
      <c r="C170" s="61">
        <v>0</v>
      </c>
      <c r="D170" s="61">
        <v>0</v>
      </c>
      <c r="E170" s="61">
        <v>0</v>
      </c>
      <c r="F170" s="61">
        <v>0</v>
      </c>
      <c r="G170" s="61">
        <v>0</v>
      </c>
      <c r="H170" s="61">
        <v>0</v>
      </c>
      <c r="I170" s="61">
        <v>0</v>
      </c>
      <c r="J170" s="61">
        <v>0</v>
      </c>
      <c r="K170" s="61">
        <v>0</v>
      </c>
      <c r="L170" s="61">
        <v>0</v>
      </c>
    </row>
    <row r="171" spans="1:12" s="10" customFormat="1" x14ac:dyDescent="0.2">
      <c r="A171" s="68">
        <v>409</v>
      </c>
      <c r="B171" s="78" t="s">
        <v>190</v>
      </c>
      <c r="C171" s="61">
        <v>68018</v>
      </c>
      <c r="D171" s="61">
        <v>0</v>
      </c>
      <c r="E171" s="61">
        <v>0</v>
      </c>
      <c r="F171" s="61">
        <v>-68018</v>
      </c>
      <c r="G171" s="61">
        <v>0</v>
      </c>
      <c r="H171" s="61">
        <v>0</v>
      </c>
      <c r="I171" s="61">
        <v>0</v>
      </c>
      <c r="J171" s="61">
        <v>0</v>
      </c>
      <c r="K171" s="61">
        <v>0</v>
      </c>
      <c r="L171" s="61">
        <v>753163</v>
      </c>
    </row>
    <row r="172" spans="1:12" s="10" customFormat="1" x14ac:dyDescent="0.2">
      <c r="A172" s="68">
        <v>411</v>
      </c>
      <c r="B172" s="78" t="s">
        <v>191</v>
      </c>
      <c r="C172" s="61">
        <v>94240</v>
      </c>
      <c r="D172" s="61">
        <v>0</v>
      </c>
      <c r="E172" s="61">
        <v>0</v>
      </c>
      <c r="F172" s="61">
        <v>-94240</v>
      </c>
      <c r="G172" s="61">
        <v>0</v>
      </c>
      <c r="H172" s="61">
        <v>0</v>
      </c>
      <c r="I172" s="61">
        <v>0</v>
      </c>
      <c r="J172" s="61">
        <v>0</v>
      </c>
      <c r="K172" s="61">
        <v>0</v>
      </c>
      <c r="L172" s="61">
        <v>1043517</v>
      </c>
    </row>
    <row r="173" spans="1:12" s="10" customFormat="1" x14ac:dyDescent="0.2">
      <c r="A173" s="68">
        <v>413</v>
      </c>
      <c r="B173" s="78" t="s">
        <v>192</v>
      </c>
      <c r="C173" s="61">
        <v>3008</v>
      </c>
      <c r="D173" s="61">
        <v>0</v>
      </c>
      <c r="E173" s="61">
        <v>0</v>
      </c>
      <c r="F173" s="61">
        <v>-3008</v>
      </c>
      <c r="G173" s="61">
        <v>0</v>
      </c>
      <c r="H173" s="61">
        <v>0</v>
      </c>
      <c r="I173" s="61">
        <v>0</v>
      </c>
      <c r="J173" s="61">
        <v>0</v>
      </c>
      <c r="K173" s="61">
        <v>0</v>
      </c>
      <c r="L173" s="61">
        <v>33306</v>
      </c>
    </row>
    <row r="174" spans="1:12" s="10" customFormat="1" x14ac:dyDescent="0.2">
      <c r="A174" s="68">
        <v>417</v>
      </c>
      <c r="B174" s="78" t="s">
        <v>193</v>
      </c>
      <c r="C174" s="61">
        <v>1137</v>
      </c>
      <c r="D174" s="61">
        <v>0</v>
      </c>
      <c r="E174" s="61">
        <v>0</v>
      </c>
      <c r="F174" s="61">
        <v>-1137</v>
      </c>
      <c r="G174" s="61">
        <v>0</v>
      </c>
      <c r="H174" s="61">
        <v>0</v>
      </c>
      <c r="I174" s="61">
        <v>0</v>
      </c>
      <c r="J174" s="61">
        <v>0</v>
      </c>
      <c r="K174" s="61">
        <v>0</v>
      </c>
      <c r="L174" s="61">
        <v>12593</v>
      </c>
    </row>
    <row r="175" spans="1:12" s="10" customFormat="1" x14ac:dyDescent="0.2">
      <c r="A175" s="68">
        <v>423</v>
      </c>
      <c r="B175" s="78" t="s">
        <v>194</v>
      </c>
      <c r="C175" s="61">
        <v>16610</v>
      </c>
      <c r="D175" s="61">
        <v>0</v>
      </c>
      <c r="E175" s="61">
        <v>0</v>
      </c>
      <c r="F175" s="61">
        <v>-16610</v>
      </c>
      <c r="G175" s="61">
        <v>0</v>
      </c>
      <c r="H175" s="61">
        <v>0</v>
      </c>
      <c r="I175" s="61">
        <v>0</v>
      </c>
      <c r="J175" s="61">
        <v>0</v>
      </c>
      <c r="K175" s="61">
        <v>0</v>
      </c>
      <c r="L175" s="61">
        <v>183923</v>
      </c>
    </row>
    <row r="176" spans="1:12" s="10" customFormat="1" x14ac:dyDescent="0.2">
      <c r="A176" s="68">
        <v>425</v>
      </c>
      <c r="B176" s="78" t="s">
        <v>195</v>
      </c>
      <c r="C176" s="61">
        <v>47642</v>
      </c>
      <c r="D176" s="61">
        <v>0</v>
      </c>
      <c r="E176" s="61">
        <v>0</v>
      </c>
      <c r="F176" s="61">
        <v>-47642</v>
      </c>
      <c r="G176" s="61">
        <v>0</v>
      </c>
      <c r="H176" s="61">
        <v>0</v>
      </c>
      <c r="I176" s="61">
        <v>0</v>
      </c>
      <c r="J176" s="61">
        <v>0</v>
      </c>
      <c r="K176" s="61">
        <v>0</v>
      </c>
      <c r="L176" s="61">
        <v>527540</v>
      </c>
    </row>
    <row r="177" spans="1:12" s="10" customFormat="1" x14ac:dyDescent="0.2">
      <c r="A177" s="68">
        <v>440</v>
      </c>
      <c r="B177" s="78" t="s">
        <v>196</v>
      </c>
      <c r="C177" s="61">
        <v>296605</v>
      </c>
      <c r="D177" s="61">
        <v>0</v>
      </c>
      <c r="E177" s="61">
        <v>0</v>
      </c>
      <c r="F177" s="61">
        <v>-296605</v>
      </c>
      <c r="G177" s="61">
        <v>0</v>
      </c>
      <c r="H177" s="61">
        <v>0</v>
      </c>
      <c r="I177" s="61">
        <v>0</v>
      </c>
      <c r="J177" s="61">
        <v>0</v>
      </c>
      <c r="K177" s="61">
        <v>0</v>
      </c>
      <c r="L177" s="61">
        <v>3284298</v>
      </c>
    </row>
    <row r="178" spans="1:12" s="10" customFormat="1" x14ac:dyDescent="0.2">
      <c r="A178" s="68">
        <v>450</v>
      </c>
      <c r="B178" s="78" t="s">
        <v>197</v>
      </c>
      <c r="C178" s="61">
        <v>0</v>
      </c>
      <c r="D178" s="61">
        <v>0</v>
      </c>
      <c r="E178" s="61">
        <v>0</v>
      </c>
      <c r="F178" s="61">
        <v>0</v>
      </c>
      <c r="G178" s="61">
        <v>0</v>
      </c>
      <c r="H178" s="61">
        <v>0</v>
      </c>
      <c r="I178" s="61">
        <v>0</v>
      </c>
      <c r="J178" s="61">
        <v>0</v>
      </c>
      <c r="K178" s="61">
        <v>0</v>
      </c>
      <c r="L178" s="61">
        <v>0</v>
      </c>
    </row>
    <row r="179" spans="1:12" s="10" customFormat="1" x14ac:dyDescent="0.2">
      <c r="A179" s="68">
        <v>451</v>
      </c>
      <c r="B179" s="78" t="s">
        <v>198</v>
      </c>
      <c r="C179" s="61">
        <v>0</v>
      </c>
      <c r="D179" s="61">
        <v>0</v>
      </c>
      <c r="E179" s="61">
        <v>0</v>
      </c>
      <c r="F179" s="61">
        <v>0</v>
      </c>
      <c r="G179" s="61">
        <v>0</v>
      </c>
      <c r="H179" s="61">
        <v>0</v>
      </c>
      <c r="I179" s="61">
        <v>0</v>
      </c>
      <c r="J179" s="61">
        <v>0</v>
      </c>
      <c r="K179" s="61">
        <v>0</v>
      </c>
      <c r="L179" s="61">
        <v>0</v>
      </c>
    </row>
    <row r="180" spans="1:12" s="10" customFormat="1" x14ac:dyDescent="0.2">
      <c r="A180" s="68">
        <v>452</v>
      </c>
      <c r="B180" s="78" t="s">
        <v>199</v>
      </c>
      <c r="C180" s="61">
        <v>0</v>
      </c>
      <c r="D180" s="61">
        <v>0</v>
      </c>
      <c r="E180" s="61">
        <v>0</v>
      </c>
      <c r="F180" s="61">
        <v>0</v>
      </c>
      <c r="G180" s="61">
        <v>0</v>
      </c>
      <c r="H180" s="61">
        <v>0</v>
      </c>
      <c r="I180" s="61">
        <v>0</v>
      </c>
      <c r="J180" s="61">
        <v>0</v>
      </c>
      <c r="K180" s="61">
        <v>0</v>
      </c>
      <c r="L180" s="61">
        <v>0</v>
      </c>
    </row>
    <row r="181" spans="1:12" s="10" customFormat="1" x14ac:dyDescent="0.2">
      <c r="A181" s="68">
        <v>453</v>
      </c>
      <c r="B181" s="78" t="s">
        <v>200</v>
      </c>
      <c r="C181" s="61">
        <v>0</v>
      </c>
      <c r="D181" s="61">
        <v>0</v>
      </c>
      <c r="E181" s="61">
        <v>0</v>
      </c>
      <c r="F181" s="61">
        <v>0</v>
      </c>
      <c r="G181" s="61">
        <v>0</v>
      </c>
      <c r="H181" s="61">
        <v>0</v>
      </c>
      <c r="I181" s="61">
        <v>0</v>
      </c>
      <c r="J181" s="61">
        <v>0</v>
      </c>
      <c r="K181" s="61">
        <v>0</v>
      </c>
      <c r="L181" s="61">
        <v>0</v>
      </c>
    </row>
    <row r="182" spans="1:12" s="10" customFormat="1" x14ac:dyDescent="0.2">
      <c r="A182" s="68">
        <v>454</v>
      </c>
      <c r="B182" s="78" t="s">
        <v>201</v>
      </c>
      <c r="C182" s="61">
        <v>1122</v>
      </c>
      <c r="D182" s="61">
        <v>0</v>
      </c>
      <c r="E182" s="61">
        <v>0</v>
      </c>
      <c r="F182" s="61">
        <v>-1122</v>
      </c>
      <c r="G182" s="61">
        <v>0</v>
      </c>
      <c r="H182" s="61">
        <v>0</v>
      </c>
      <c r="I182" s="61">
        <v>0</v>
      </c>
      <c r="J182" s="61">
        <v>0</v>
      </c>
      <c r="K182" s="61">
        <v>0</v>
      </c>
      <c r="L182" s="61">
        <v>12426</v>
      </c>
    </row>
    <row r="183" spans="1:12" s="10" customFormat="1" x14ac:dyDescent="0.2">
      <c r="A183" s="68">
        <v>501</v>
      </c>
      <c r="B183" s="78" t="s">
        <v>202</v>
      </c>
      <c r="C183" s="61">
        <v>2895684</v>
      </c>
      <c r="D183" s="61">
        <v>0</v>
      </c>
      <c r="E183" s="61">
        <v>0</v>
      </c>
      <c r="F183" s="61">
        <v>-2895684</v>
      </c>
      <c r="G183" s="61">
        <v>0</v>
      </c>
      <c r="H183" s="61">
        <v>0</v>
      </c>
      <c r="I183" s="61">
        <v>0</v>
      </c>
      <c r="J183" s="61">
        <v>0</v>
      </c>
      <c r="K183" s="61">
        <v>0</v>
      </c>
      <c r="L183" s="61">
        <v>32063730</v>
      </c>
    </row>
    <row r="184" spans="1:12" s="10" customFormat="1" x14ac:dyDescent="0.2">
      <c r="A184" s="68">
        <v>502</v>
      </c>
      <c r="B184" s="78" t="s">
        <v>203</v>
      </c>
      <c r="C184" s="61">
        <v>0</v>
      </c>
      <c r="D184" s="61">
        <v>0</v>
      </c>
      <c r="E184" s="61">
        <v>0</v>
      </c>
      <c r="F184" s="61">
        <v>0</v>
      </c>
      <c r="G184" s="61">
        <v>0</v>
      </c>
      <c r="H184" s="61">
        <v>0</v>
      </c>
      <c r="I184" s="61">
        <v>0</v>
      </c>
      <c r="J184" s="61">
        <v>0</v>
      </c>
      <c r="K184" s="61">
        <v>0</v>
      </c>
      <c r="L184" s="61">
        <v>0</v>
      </c>
    </row>
    <row r="185" spans="1:12" s="10" customFormat="1" x14ac:dyDescent="0.2">
      <c r="A185" s="68">
        <v>505</v>
      </c>
      <c r="B185" s="78" t="s">
        <v>204</v>
      </c>
      <c r="C185" s="61">
        <v>21025</v>
      </c>
      <c r="D185" s="61">
        <v>0</v>
      </c>
      <c r="E185" s="61">
        <v>0</v>
      </c>
      <c r="F185" s="61">
        <v>-21025</v>
      </c>
      <c r="G185" s="61">
        <v>0</v>
      </c>
      <c r="H185" s="61">
        <v>0</v>
      </c>
      <c r="I185" s="61">
        <v>0</v>
      </c>
      <c r="J185" s="61">
        <v>0</v>
      </c>
      <c r="K185" s="61">
        <v>0</v>
      </c>
      <c r="L185" s="61">
        <v>232812</v>
      </c>
    </row>
    <row r="186" spans="1:12" s="10" customFormat="1" x14ac:dyDescent="0.2">
      <c r="A186" s="68">
        <v>506</v>
      </c>
      <c r="B186" s="78" t="s">
        <v>205</v>
      </c>
      <c r="C186" s="61">
        <v>8377</v>
      </c>
      <c r="D186" s="61">
        <v>0</v>
      </c>
      <c r="E186" s="61">
        <v>0</v>
      </c>
      <c r="F186" s="61">
        <v>-8377</v>
      </c>
      <c r="G186" s="61">
        <v>0</v>
      </c>
      <c r="H186" s="61">
        <v>0</v>
      </c>
      <c r="I186" s="61">
        <v>0</v>
      </c>
      <c r="J186" s="61">
        <v>0</v>
      </c>
      <c r="K186" s="61">
        <v>0</v>
      </c>
      <c r="L186" s="61">
        <v>92764</v>
      </c>
    </row>
    <row r="187" spans="1:12" s="10" customFormat="1" x14ac:dyDescent="0.2">
      <c r="A187" s="68">
        <v>507</v>
      </c>
      <c r="B187" s="78" t="s">
        <v>206</v>
      </c>
      <c r="C187" s="61">
        <v>0</v>
      </c>
      <c r="D187" s="61">
        <v>0</v>
      </c>
      <c r="E187" s="61">
        <v>0</v>
      </c>
      <c r="F187" s="61">
        <v>0</v>
      </c>
      <c r="G187" s="61">
        <v>0</v>
      </c>
      <c r="H187" s="61">
        <v>0</v>
      </c>
      <c r="I187" s="61">
        <v>0</v>
      </c>
      <c r="J187" s="61">
        <v>0</v>
      </c>
      <c r="K187" s="61">
        <v>0</v>
      </c>
      <c r="L187" s="61">
        <v>0</v>
      </c>
    </row>
    <row r="188" spans="1:12" s="10" customFormat="1" x14ac:dyDescent="0.2">
      <c r="A188" s="68">
        <v>522</v>
      </c>
      <c r="B188" s="78" t="s">
        <v>420</v>
      </c>
      <c r="C188" s="61">
        <v>5222</v>
      </c>
      <c r="D188" s="61">
        <v>0</v>
      </c>
      <c r="E188" s="61">
        <v>0</v>
      </c>
      <c r="F188" s="61">
        <v>-5222</v>
      </c>
      <c r="G188" s="61">
        <v>0</v>
      </c>
      <c r="H188" s="61">
        <v>0</v>
      </c>
      <c r="I188" s="61">
        <v>0</v>
      </c>
      <c r="J188" s="61">
        <v>0</v>
      </c>
      <c r="K188" s="61">
        <v>0</v>
      </c>
      <c r="L188" s="61">
        <v>57820</v>
      </c>
    </row>
    <row r="189" spans="1:12" s="10" customFormat="1" x14ac:dyDescent="0.2">
      <c r="A189" s="68">
        <v>601</v>
      </c>
      <c r="B189" s="78" t="s">
        <v>207</v>
      </c>
      <c r="C189" s="61">
        <v>1095889</v>
      </c>
      <c r="D189" s="61">
        <v>0</v>
      </c>
      <c r="E189" s="61">
        <v>0</v>
      </c>
      <c r="F189" s="61">
        <v>-1095889</v>
      </c>
      <c r="G189" s="61">
        <v>0</v>
      </c>
      <c r="H189" s="61">
        <v>0</v>
      </c>
      <c r="I189" s="61">
        <v>0</v>
      </c>
      <c r="J189" s="61">
        <v>0</v>
      </c>
      <c r="K189" s="61">
        <v>0</v>
      </c>
      <c r="L189" s="61">
        <v>12134740</v>
      </c>
    </row>
    <row r="190" spans="1:12" s="10" customFormat="1" x14ac:dyDescent="0.2">
      <c r="A190" s="68">
        <v>602</v>
      </c>
      <c r="B190" s="78" t="s">
        <v>208</v>
      </c>
      <c r="C190" s="61">
        <v>184516</v>
      </c>
      <c r="D190" s="61">
        <v>0</v>
      </c>
      <c r="E190" s="61">
        <v>0</v>
      </c>
      <c r="F190" s="61">
        <v>-184516</v>
      </c>
      <c r="G190" s="61">
        <v>0</v>
      </c>
      <c r="H190" s="61">
        <v>0</v>
      </c>
      <c r="I190" s="61">
        <v>0</v>
      </c>
      <c r="J190" s="61">
        <v>0</v>
      </c>
      <c r="K190" s="61">
        <v>0</v>
      </c>
      <c r="L190" s="61">
        <v>2043136</v>
      </c>
    </row>
    <row r="191" spans="1:12" s="10" customFormat="1" x14ac:dyDescent="0.2">
      <c r="A191" s="68">
        <v>606</v>
      </c>
      <c r="B191" s="78" t="s">
        <v>209</v>
      </c>
      <c r="C191" s="61">
        <v>3330</v>
      </c>
      <c r="D191" s="61">
        <v>0</v>
      </c>
      <c r="E191" s="61">
        <v>0</v>
      </c>
      <c r="F191" s="61">
        <v>-3330</v>
      </c>
      <c r="G191" s="61">
        <v>0</v>
      </c>
      <c r="H191" s="61">
        <v>0</v>
      </c>
      <c r="I191" s="61">
        <v>0</v>
      </c>
      <c r="J191" s="61">
        <v>0</v>
      </c>
      <c r="K191" s="61">
        <v>0</v>
      </c>
      <c r="L191" s="61">
        <v>36877</v>
      </c>
    </row>
    <row r="192" spans="1:12" s="10" customFormat="1" x14ac:dyDescent="0.2">
      <c r="A192" s="68">
        <v>701</v>
      </c>
      <c r="B192" s="78" t="s">
        <v>210</v>
      </c>
      <c r="C192" s="61">
        <v>135873</v>
      </c>
      <c r="D192" s="61">
        <v>0</v>
      </c>
      <c r="E192" s="61">
        <v>0</v>
      </c>
      <c r="F192" s="61">
        <v>-135873</v>
      </c>
      <c r="G192" s="61">
        <v>0</v>
      </c>
      <c r="H192" s="61">
        <v>0</v>
      </c>
      <c r="I192" s="61">
        <v>0</v>
      </c>
      <c r="J192" s="61">
        <v>0</v>
      </c>
      <c r="K192" s="61">
        <v>0</v>
      </c>
      <c r="L192" s="61">
        <v>1504522</v>
      </c>
    </row>
    <row r="193" spans="1:12" s="10" customFormat="1" x14ac:dyDescent="0.2">
      <c r="A193" s="68">
        <v>702</v>
      </c>
      <c r="B193" s="78" t="s">
        <v>211</v>
      </c>
      <c r="C193" s="61">
        <v>78183</v>
      </c>
      <c r="D193" s="61">
        <v>0</v>
      </c>
      <c r="E193" s="61">
        <v>0</v>
      </c>
      <c r="F193" s="61">
        <v>-78183</v>
      </c>
      <c r="G193" s="61">
        <v>0</v>
      </c>
      <c r="H193" s="61">
        <v>0</v>
      </c>
      <c r="I193" s="61">
        <v>0</v>
      </c>
      <c r="J193" s="61">
        <v>0</v>
      </c>
      <c r="K193" s="61">
        <v>0</v>
      </c>
      <c r="L193" s="61">
        <v>865721</v>
      </c>
    </row>
    <row r="194" spans="1:12" s="10" customFormat="1" x14ac:dyDescent="0.2">
      <c r="A194" s="68">
        <v>703</v>
      </c>
      <c r="B194" s="78" t="s">
        <v>212</v>
      </c>
      <c r="C194" s="61">
        <v>224906</v>
      </c>
      <c r="D194" s="61">
        <v>0</v>
      </c>
      <c r="E194" s="61">
        <v>0</v>
      </c>
      <c r="F194" s="61">
        <v>-224906</v>
      </c>
      <c r="G194" s="61">
        <v>0</v>
      </c>
      <c r="H194" s="61">
        <v>0</v>
      </c>
      <c r="I194" s="61">
        <v>0</v>
      </c>
      <c r="J194" s="61">
        <v>0</v>
      </c>
      <c r="K194" s="61">
        <v>0</v>
      </c>
      <c r="L194" s="61">
        <v>2490377</v>
      </c>
    </row>
    <row r="195" spans="1:12" s="10" customFormat="1" x14ac:dyDescent="0.2">
      <c r="A195" s="68">
        <v>704</v>
      </c>
      <c r="B195" s="78" t="s">
        <v>213</v>
      </c>
      <c r="C195" s="61">
        <v>188206</v>
      </c>
      <c r="D195" s="61">
        <v>0</v>
      </c>
      <c r="E195" s="61">
        <v>0</v>
      </c>
      <c r="F195" s="61">
        <v>-188206</v>
      </c>
      <c r="G195" s="61">
        <v>0</v>
      </c>
      <c r="H195" s="61">
        <v>0</v>
      </c>
      <c r="I195" s="61">
        <v>0</v>
      </c>
      <c r="J195" s="61">
        <v>0</v>
      </c>
      <c r="K195" s="61">
        <v>0</v>
      </c>
      <c r="L195" s="61">
        <v>2083992</v>
      </c>
    </row>
    <row r="196" spans="1:12" s="10" customFormat="1" x14ac:dyDescent="0.2">
      <c r="A196" s="68">
        <v>705</v>
      </c>
      <c r="B196" s="78" t="s">
        <v>214</v>
      </c>
      <c r="C196" s="61">
        <v>166139</v>
      </c>
      <c r="D196" s="61">
        <v>0</v>
      </c>
      <c r="E196" s="61">
        <v>0</v>
      </c>
      <c r="F196" s="61">
        <v>-166139</v>
      </c>
      <c r="G196" s="61">
        <v>0</v>
      </c>
      <c r="H196" s="61">
        <v>0</v>
      </c>
      <c r="I196" s="61">
        <v>0</v>
      </c>
      <c r="J196" s="61">
        <v>0</v>
      </c>
      <c r="K196" s="61">
        <v>0</v>
      </c>
      <c r="L196" s="61">
        <v>1839657</v>
      </c>
    </row>
    <row r="197" spans="1:12" s="10" customFormat="1" x14ac:dyDescent="0.2">
      <c r="A197" s="68">
        <v>706</v>
      </c>
      <c r="B197" s="78" t="s">
        <v>215</v>
      </c>
      <c r="C197" s="61">
        <v>213467</v>
      </c>
      <c r="D197" s="61">
        <v>0</v>
      </c>
      <c r="E197" s="61">
        <v>0</v>
      </c>
      <c r="F197" s="61">
        <v>-213467</v>
      </c>
      <c r="G197" s="61">
        <v>0</v>
      </c>
      <c r="H197" s="61">
        <v>0</v>
      </c>
      <c r="I197" s="61">
        <v>0</v>
      </c>
      <c r="J197" s="61">
        <v>0</v>
      </c>
      <c r="K197" s="61">
        <v>0</v>
      </c>
      <c r="L197" s="61">
        <v>2363710</v>
      </c>
    </row>
    <row r="198" spans="1:12" s="10" customFormat="1" x14ac:dyDescent="0.2">
      <c r="A198" s="68">
        <v>707</v>
      </c>
      <c r="B198" s="78" t="s">
        <v>216</v>
      </c>
      <c r="C198" s="61">
        <v>580</v>
      </c>
      <c r="D198" s="61">
        <v>0</v>
      </c>
      <c r="E198" s="61">
        <v>0</v>
      </c>
      <c r="F198" s="61">
        <v>-580</v>
      </c>
      <c r="G198" s="61">
        <v>0</v>
      </c>
      <c r="H198" s="61">
        <v>0</v>
      </c>
      <c r="I198" s="61">
        <v>0</v>
      </c>
      <c r="J198" s="61">
        <v>0</v>
      </c>
      <c r="K198" s="61">
        <v>0</v>
      </c>
      <c r="L198" s="61">
        <v>6421</v>
      </c>
    </row>
    <row r="199" spans="1:12" s="10" customFormat="1" x14ac:dyDescent="0.2">
      <c r="A199" s="68">
        <v>708</v>
      </c>
      <c r="B199" s="78" t="s">
        <v>217</v>
      </c>
      <c r="C199" s="61">
        <v>36419</v>
      </c>
      <c r="D199" s="61">
        <v>0</v>
      </c>
      <c r="E199" s="61">
        <v>0</v>
      </c>
      <c r="F199" s="61">
        <v>-36419</v>
      </c>
      <c r="G199" s="61">
        <v>0</v>
      </c>
      <c r="H199" s="61">
        <v>0</v>
      </c>
      <c r="I199" s="61">
        <v>0</v>
      </c>
      <c r="J199" s="61">
        <v>0</v>
      </c>
      <c r="K199" s="61">
        <v>0</v>
      </c>
      <c r="L199" s="61">
        <v>403268</v>
      </c>
    </row>
    <row r="200" spans="1:12" s="10" customFormat="1" x14ac:dyDescent="0.2">
      <c r="A200" s="68">
        <v>709</v>
      </c>
      <c r="B200" s="78" t="s">
        <v>218</v>
      </c>
      <c r="C200" s="61">
        <v>0</v>
      </c>
      <c r="D200" s="61">
        <v>0</v>
      </c>
      <c r="E200" s="61">
        <v>0</v>
      </c>
      <c r="F200" s="61">
        <v>0</v>
      </c>
      <c r="G200" s="61">
        <v>0</v>
      </c>
      <c r="H200" s="61">
        <v>0</v>
      </c>
      <c r="I200" s="61">
        <v>0</v>
      </c>
      <c r="J200" s="61">
        <v>0</v>
      </c>
      <c r="K200" s="61">
        <v>0</v>
      </c>
      <c r="L200" s="61">
        <v>0</v>
      </c>
    </row>
    <row r="201" spans="1:12" s="10" customFormat="1" x14ac:dyDescent="0.2">
      <c r="A201" s="68">
        <v>711</v>
      </c>
      <c r="B201" s="78" t="s">
        <v>219</v>
      </c>
      <c r="C201" s="61">
        <v>58347</v>
      </c>
      <c r="D201" s="61">
        <v>0</v>
      </c>
      <c r="E201" s="61">
        <v>0</v>
      </c>
      <c r="F201" s="61">
        <v>-58347</v>
      </c>
      <c r="G201" s="61">
        <v>0</v>
      </c>
      <c r="H201" s="61">
        <v>0</v>
      </c>
      <c r="I201" s="61">
        <v>0</v>
      </c>
      <c r="J201" s="61">
        <v>0</v>
      </c>
      <c r="K201" s="61">
        <v>0</v>
      </c>
      <c r="L201" s="61">
        <v>646073</v>
      </c>
    </row>
    <row r="202" spans="1:12" s="10" customFormat="1" x14ac:dyDescent="0.2">
      <c r="A202" s="68">
        <v>716</v>
      </c>
      <c r="B202" s="78" t="s">
        <v>220</v>
      </c>
      <c r="C202" s="61">
        <v>90733</v>
      </c>
      <c r="D202" s="61">
        <v>0</v>
      </c>
      <c r="E202" s="61">
        <v>0</v>
      </c>
      <c r="F202" s="61">
        <v>-90733</v>
      </c>
      <c r="G202" s="61">
        <v>0</v>
      </c>
      <c r="H202" s="61">
        <v>0</v>
      </c>
      <c r="I202" s="61">
        <v>0</v>
      </c>
      <c r="J202" s="61">
        <v>0</v>
      </c>
      <c r="K202" s="61">
        <v>0</v>
      </c>
      <c r="L202" s="61">
        <v>1004679</v>
      </c>
    </row>
    <row r="203" spans="1:12" s="10" customFormat="1" x14ac:dyDescent="0.2">
      <c r="A203" s="68">
        <v>717</v>
      </c>
      <c r="B203" s="78" t="s">
        <v>221</v>
      </c>
      <c r="C203" s="61">
        <v>0</v>
      </c>
      <c r="D203" s="61">
        <v>0</v>
      </c>
      <c r="E203" s="61">
        <v>0</v>
      </c>
      <c r="F203" s="61">
        <v>0</v>
      </c>
      <c r="G203" s="61">
        <v>0</v>
      </c>
      <c r="H203" s="61">
        <v>0</v>
      </c>
      <c r="I203" s="61">
        <v>0</v>
      </c>
      <c r="J203" s="61">
        <v>0</v>
      </c>
      <c r="K203" s="61">
        <v>0</v>
      </c>
      <c r="L203" s="61">
        <v>0</v>
      </c>
    </row>
    <row r="204" spans="1:12" s="10" customFormat="1" x14ac:dyDescent="0.2">
      <c r="A204" s="68">
        <v>718</v>
      </c>
      <c r="B204" s="78" t="s">
        <v>222</v>
      </c>
      <c r="C204" s="61">
        <v>98364</v>
      </c>
      <c r="D204" s="61">
        <v>0</v>
      </c>
      <c r="E204" s="61">
        <v>0</v>
      </c>
      <c r="F204" s="61">
        <v>-98364</v>
      </c>
      <c r="G204" s="61">
        <v>0</v>
      </c>
      <c r="H204" s="61">
        <v>0</v>
      </c>
      <c r="I204" s="61">
        <v>0</v>
      </c>
      <c r="J204" s="61">
        <v>0</v>
      </c>
      <c r="K204" s="61">
        <v>0</v>
      </c>
      <c r="L204" s="61">
        <v>1089179</v>
      </c>
    </row>
    <row r="205" spans="1:12" s="10" customFormat="1" x14ac:dyDescent="0.2">
      <c r="A205" s="68">
        <v>719</v>
      </c>
      <c r="B205" s="78" t="s">
        <v>223</v>
      </c>
      <c r="C205" s="61">
        <v>0</v>
      </c>
      <c r="D205" s="61">
        <v>0</v>
      </c>
      <c r="E205" s="61">
        <v>0</v>
      </c>
      <c r="F205" s="61">
        <v>0</v>
      </c>
      <c r="G205" s="61">
        <v>0</v>
      </c>
      <c r="H205" s="61">
        <v>0</v>
      </c>
      <c r="I205" s="61">
        <v>0</v>
      </c>
      <c r="J205" s="61">
        <v>0</v>
      </c>
      <c r="K205" s="61">
        <v>0</v>
      </c>
      <c r="L205" s="61">
        <v>0</v>
      </c>
    </row>
    <row r="206" spans="1:12" s="10" customFormat="1" x14ac:dyDescent="0.2">
      <c r="A206" s="68">
        <v>720</v>
      </c>
      <c r="B206" s="78" t="s">
        <v>224</v>
      </c>
      <c r="C206" s="61">
        <v>191852</v>
      </c>
      <c r="D206" s="61">
        <v>0</v>
      </c>
      <c r="E206" s="61">
        <v>0</v>
      </c>
      <c r="F206" s="61">
        <v>-191852</v>
      </c>
      <c r="G206" s="61">
        <v>0</v>
      </c>
      <c r="H206" s="61">
        <v>0</v>
      </c>
      <c r="I206" s="61">
        <v>0</v>
      </c>
      <c r="J206" s="61">
        <v>0</v>
      </c>
      <c r="K206" s="61">
        <v>0</v>
      </c>
      <c r="L206" s="61">
        <v>2124371</v>
      </c>
    </row>
    <row r="207" spans="1:12" s="10" customFormat="1" x14ac:dyDescent="0.2">
      <c r="A207" s="68">
        <v>721</v>
      </c>
      <c r="B207" s="78" t="s">
        <v>225</v>
      </c>
      <c r="C207" s="61">
        <v>0</v>
      </c>
      <c r="D207" s="61">
        <v>0</v>
      </c>
      <c r="E207" s="61">
        <v>0</v>
      </c>
      <c r="F207" s="61">
        <v>0</v>
      </c>
      <c r="G207" s="61">
        <v>0</v>
      </c>
      <c r="H207" s="61">
        <v>0</v>
      </c>
      <c r="I207" s="61">
        <v>0</v>
      </c>
      <c r="J207" s="61">
        <v>0</v>
      </c>
      <c r="K207" s="61">
        <v>0</v>
      </c>
      <c r="L207" s="61">
        <v>0</v>
      </c>
    </row>
    <row r="208" spans="1:12" s="10" customFormat="1" x14ac:dyDescent="0.2">
      <c r="A208" s="68">
        <v>722</v>
      </c>
      <c r="B208" s="78" t="s">
        <v>226</v>
      </c>
      <c r="C208" s="61">
        <v>0</v>
      </c>
      <c r="D208" s="61">
        <v>0</v>
      </c>
      <c r="E208" s="61">
        <v>0</v>
      </c>
      <c r="F208" s="61">
        <v>0</v>
      </c>
      <c r="G208" s="61">
        <v>0</v>
      </c>
      <c r="H208" s="61">
        <v>0</v>
      </c>
      <c r="I208" s="61">
        <v>0</v>
      </c>
      <c r="J208" s="61">
        <v>0</v>
      </c>
      <c r="K208" s="61">
        <v>0</v>
      </c>
      <c r="L208" s="61">
        <v>0</v>
      </c>
    </row>
    <row r="209" spans="1:12" s="10" customFormat="1" x14ac:dyDescent="0.2">
      <c r="A209" s="68">
        <v>723</v>
      </c>
      <c r="B209" s="78" t="s">
        <v>227</v>
      </c>
      <c r="C209" s="61">
        <v>85676</v>
      </c>
      <c r="D209" s="61">
        <v>0</v>
      </c>
      <c r="E209" s="61">
        <v>0</v>
      </c>
      <c r="F209" s="61">
        <v>-85676</v>
      </c>
      <c r="G209" s="61">
        <v>0</v>
      </c>
      <c r="H209" s="61">
        <v>0</v>
      </c>
      <c r="I209" s="61">
        <v>0</v>
      </c>
      <c r="J209" s="61">
        <v>0</v>
      </c>
      <c r="K209" s="61">
        <v>0</v>
      </c>
      <c r="L209" s="61">
        <v>948687</v>
      </c>
    </row>
    <row r="210" spans="1:12" s="10" customFormat="1" x14ac:dyDescent="0.2">
      <c r="A210" s="68">
        <v>724</v>
      </c>
      <c r="B210" s="78" t="s">
        <v>228</v>
      </c>
      <c r="C210" s="61">
        <v>101194</v>
      </c>
      <c r="D210" s="61">
        <v>0</v>
      </c>
      <c r="E210" s="61">
        <v>0</v>
      </c>
      <c r="F210" s="61">
        <v>-101194</v>
      </c>
      <c r="G210" s="61">
        <v>0</v>
      </c>
      <c r="H210" s="61">
        <v>0</v>
      </c>
      <c r="I210" s="61">
        <v>0</v>
      </c>
      <c r="J210" s="61">
        <v>0</v>
      </c>
      <c r="K210" s="61">
        <v>0</v>
      </c>
      <c r="L210" s="61">
        <v>1120512</v>
      </c>
    </row>
    <row r="211" spans="1:12" s="10" customFormat="1" x14ac:dyDescent="0.2">
      <c r="A211" s="68">
        <v>725</v>
      </c>
      <c r="B211" s="78" t="s">
        <v>229</v>
      </c>
      <c r="C211" s="61">
        <v>0</v>
      </c>
      <c r="D211" s="61">
        <v>0</v>
      </c>
      <c r="E211" s="61">
        <v>0</v>
      </c>
      <c r="F211" s="61">
        <v>0</v>
      </c>
      <c r="G211" s="61">
        <v>0</v>
      </c>
      <c r="H211" s="61">
        <v>0</v>
      </c>
      <c r="I211" s="61">
        <v>0</v>
      </c>
      <c r="J211" s="61">
        <v>0</v>
      </c>
      <c r="K211" s="61">
        <v>0</v>
      </c>
      <c r="L211" s="61">
        <v>0</v>
      </c>
    </row>
    <row r="212" spans="1:12" s="10" customFormat="1" x14ac:dyDescent="0.2">
      <c r="A212" s="68">
        <v>726</v>
      </c>
      <c r="B212" s="78" t="s">
        <v>230</v>
      </c>
      <c r="C212" s="61">
        <v>0</v>
      </c>
      <c r="D212" s="61">
        <v>0</v>
      </c>
      <c r="E212" s="61">
        <v>0</v>
      </c>
      <c r="F212" s="61">
        <v>0</v>
      </c>
      <c r="G212" s="61">
        <v>0</v>
      </c>
      <c r="H212" s="61">
        <v>0</v>
      </c>
      <c r="I212" s="61">
        <v>0</v>
      </c>
      <c r="J212" s="61">
        <v>0</v>
      </c>
      <c r="K212" s="61">
        <v>0</v>
      </c>
      <c r="L212" s="61">
        <v>0</v>
      </c>
    </row>
    <row r="213" spans="1:12" s="10" customFormat="1" x14ac:dyDescent="0.2">
      <c r="A213" s="68">
        <v>728</v>
      </c>
      <c r="B213" s="78" t="s">
        <v>231</v>
      </c>
      <c r="C213" s="61">
        <v>117577</v>
      </c>
      <c r="D213" s="61">
        <v>0</v>
      </c>
      <c r="E213" s="61">
        <v>0</v>
      </c>
      <c r="F213" s="61">
        <v>-117577</v>
      </c>
      <c r="G213" s="61">
        <v>0</v>
      </c>
      <c r="H213" s="61">
        <v>0</v>
      </c>
      <c r="I213" s="61">
        <v>0</v>
      </c>
      <c r="J213" s="61">
        <v>0</v>
      </c>
      <c r="K213" s="61">
        <v>0</v>
      </c>
      <c r="L213" s="61">
        <v>1301928</v>
      </c>
    </row>
    <row r="214" spans="1:12" s="10" customFormat="1" x14ac:dyDescent="0.2">
      <c r="A214" s="68">
        <v>729</v>
      </c>
      <c r="B214" s="78" t="s">
        <v>232</v>
      </c>
      <c r="C214" s="61">
        <v>93271</v>
      </c>
      <c r="D214" s="61">
        <v>0</v>
      </c>
      <c r="E214" s="61">
        <v>0</v>
      </c>
      <c r="F214" s="61">
        <v>-93271</v>
      </c>
      <c r="G214" s="61">
        <v>0</v>
      </c>
      <c r="H214" s="61">
        <v>0</v>
      </c>
      <c r="I214" s="61">
        <v>0</v>
      </c>
      <c r="J214" s="61">
        <v>0</v>
      </c>
      <c r="K214" s="61">
        <v>0</v>
      </c>
      <c r="L214" s="61">
        <v>1032781</v>
      </c>
    </row>
    <row r="215" spans="1:12" s="10" customFormat="1" x14ac:dyDescent="0.2">
      <c r="A215" s="68">
        <v>730</v>
      </c>
      <c r="B215" s="78" t="s">
        <v>233</v>
      </c>
      <c r="C215" s="61">
        <v>0</v>
      </c>
      <c r="D215" s="61">
        <v>0</v>
      </c>
      <c r="E215" s="61">
        <v>0</v>
      </c>
      <c r="F215" s="61">
        <v>0</v>
      </c>
      <c r="G215" s="61">
        <v>0</v>
      </c>
      <c r="H215" s="61">
        <v>0</v>
      </c>
      <c r="I215" s="61">
        <v>0</v>
      </c>
      <c r="J215" s="61">
        <v>0</v>
      </c>
      <c r="K215" s="61">
        <v>0</v>
      </c>
      <c r="L215" s="61">
        <v>0</v>
      </c>
    </row>
    <row r="216" spans="1:12" s="10" customFormat="1" x14ac:dyDescent="0.2">
      <c r="A216" s="68">
        <v>731</v>
      </c>
      <c r="B216" s="78" t="s">
        <v>234</v>
      </c>
      <c r="C216" s="61">
        <v>0</v>
      </c>
      <c r="D216" s="61">
        <v>0</v>
      </c>
      <c r="E216" s="61">
        <v>0</v>
      </c>
      <c r="F216" s="61">
        <v>0</v>
      </c>
      <c r="G216" s="61">
        <v>0</v>
      </c>
      <c r="H216" s="61">
        <v>0</v>
      </c>
      <c r="I216" s="61">
        <v>0</v>
      </c>
      <c r="J216" s="61">
        <v>0</v>
      </c>
      <c r="K216" s="61">
        <v>0</v>
      </c>
      <c r="L216" s="61">
        <v>0</v>
      </c>
    </row>
    <row r="217" spans="1:12" s="10" customFormat="1" x14ac:dyDescent="0.2">
      <c r="A217" s="68">
        <v>733</v>
      </c>
      <c r="B217" s="78" t="s">
        <v>235</v>
      </c>
      <c r="C217" s="61">
        <v>6809</v>
      </c>
      <c r="D217" s="61">
        <v>0</v>
      </c>
      <c r="E217" s="61">
        <v>0</v>
      </c>
      <c r="F217" s="61">
        <v>-6809</v>
      </c>
      <c r="G217" s="61">
        <v>0</v>
      </c>
      <c r="H217" s="61">
        <v>0</v>
      </c>
      <c r="I217" s="61">
        <v>0</v>
      </c>
      <c r="J217" s="61">
        <v>0</v>
      </c>
      <c r="K217" s="61">
        <v>0</v>
      </c>
      <c r="L217" s="61">
        <v>75397</v>
      </c>
    </row>
    <row r="218" spans="1:12" s="10" customFormat="1" x14ac:dyDescent="0.2">
      <c r="A218" s="68">
        <v>734</v>
      </c>
      <c r="B218" s="78" t="s">
        <v>236</v>
      </c>
      <c r="C218" s="61">
        <v>6210</v>
      </c>
      <c r="D218" s="61">
        <v>0</v>
      </c>
      <c r="E218" s="61">
        <v>0</v>
      </c>
      <c r="F218" s="61">
        <v>-6210</v>
      </c>
      <c r="G218" s="61">
        <v>0</v>
      </c>
      <c r="H218" s="61">
        <v>0</v>
      </c>
      <c r="I218" s="61">
        <v>0</v>
      </c>
      <c r="J218" s="61">
        <v>0</v>
      </c>
      <c r="K218" s="61">
        <v>0</v>
      </c>
      <c r="L218" s="61">
        <v>68763</v>
      </c>
    </row>
    <row r="219" spans="1:12" s="10" customFormat="1" x14ac:dyDescent="0.2">
      <c r="A219" s="68">
        <v>735</v>
      </c>
      <c r="B219" s="78" t="s">
        <v>237</v>
      </c>
      <c r="C219" s="61">
        <v>169483</v>
      </c>
      <c r="D219" s="61">
        <v>0</v>
      </c>
      <c r="E219" s="61">
        <v>0</v>
      </c>
      <c r="F219" s="61">
        <v>-169483</v>
      </c>
      <c r="G219" s="61">
        <v>0</v>
      </c>
      <c r="H219" s="61">
        <v>0</v>
      </c>
      <c r="I219" s="61">
        <v>0</v>
      </c>
      <c r="J219" s="61">
        <v>0</v>
      </c>
      <c r="K219" s="61">
        <v>0</v>
      </c>
      <c r="L219" s="61">
        <v>1876671</v>
      </c>
    </row>
    <row r="220" spans="1:12" s="10" customFormat="1" x14ac:dyDescent="0.2">
      <c r="A220" s="68">
        <v>736</v>
      </c>
      <c r="B220" s="78" t="s">
        <v>238</v>
      </c>
      <c r="C220" s="61">
        <v>0</v>
      </c>
      <c r="D220" s="61">
        <v>0</v>
      </c>
      <c r="E220" s="61">
        <v>0</v>
      </c>
      <c r="F220" s="61">
        <v>0</v>
      </c>
      <c r="G220" s="61">
        <v>0</v>
      </c>
      <c r="H220" s="61">
        <v>0</v>
      </c>
      <c r="I220" s="61">
        <v>0</v>
      </c>
      <c r="J220" s="61">
        <v>0</v>
      </c>
      <c r="K220" s="61">
        <v>0</v>
      </c>
      <c r="L220" s="61">
        <v>0</v>
      </c>
    </row>
    <row r="221" spans="1:12" s="10" customFormat="1" x14ac:dyDescent="0.2">
      <c r="A221" s="68">
        <v>737</v>
      </c>
      <c r="B221" s="78" t="s">
        <v>239</v>
      </c>
      <c r="C221" s="61">
        <v>73357</v>
      </c>
      <c r="D221" s="61">
        <v>0</v>
      </c>
      <c r="E221" s="61">
        <v>0</v>
      </c>
      <c r="F221" s="61">
        <v>-73357</v>
      </c>
      <c r="G221" s="61">
        <v>0</v>
      </c>
      <c r="H221" s="61">
        <v>0</v>
      </c>
      <c r="I221" s="61">
        <v>0</v>
      </c>
      <c r="J221" s="61">
        <v>0</v>
      </c>
      <c r="K221" s="61">
        <v>0</v>
      </c>
      <c r="L221" s="61">
        <v>812283</v>
      </c>
    </row>
    <row r="222" spans="1:12" s="10" customFormat="1" x14ac:dyDescent="0.2">
      <c r="A222" s="68">
        <v>738</v>
      </c>
      <c r="B222" s="78" t="s">
        <v>240</v>
      </c>
      <c r="C222" s="61">
        <v>0</v>
      </c>
      <c r="D222" s="61">
        <v>0</v>
      </c>
      <c r="E222" s="61">
        <v>0</v>
      </c>
      <c r="F222" s="61">
        <v>0</v>
      </c>
      <c r="G222" s="61">
        <v>0</v>
      </c>
      <c r="H222" s="61">
        <v>0</v>
      </c>
      <c r="I222" s="61">
        <v>0</v>
      </c>
      <c r="J222" s="61">
        <v>0</v>
      </c>
      <c r="K222" s="61">
        <v>0</v>
      </c>
      <c r="L222" s="61">
        <v>2</v>
      </c>
    </row>
    <row r="223" spans="1:12" s="10" customFormat="1" x14ac:dyDescent="0.2">
      <c r="A223" s="68">
        <v>739</v>
      </c>
      <c r="B223" s="78" t="s">
        <v>241</v>
      </c>
      <c r="C223" s="61">
        <v>53440</v>
      </c>
      <c r="D223" s="61">
        <v>0</v>
      </c>
      <c r="E223" s="61">
        <v>0</v>
      </c>
      <c r="F223" s="61">
        <v>-53440</v>
      </c>
      <c r="G223" s="61">
        <v>0</v>
      </c>
      <c r="H223" s="61">
        <v>0</v>
      </c>
      <c r="I223" s="61">
        <v>0</v>
      </c>
      <c r="J223" s="61">
        <v>0</v>
      </c>
      <c r="K223" s="61">
        <v>0</v>
      </c>
      <c r="L223" s="61">
        <v>591744</v>
      </c>
    </row>
    <row r="224" spans="1:12" s="10" customFormat="1" x14ac:dyDescent="0.2">
      <c r="A224" s="68">
        <v>740</v>
      </c>
      <c r="B224" s="78" t="s">
        <v>242</v>
      </c>
      <c r="C224" s="61">
        <v>0</v>
      </c>
      <c r="D224" s="61">
        <v>0</v>
      </c>
      <c r="E224" s="61">
        <v>0</v>
      </c>
      <c r="F224" s="61">
        <v>0</v>
      </c>
      <c r="G224" s="61">
        <v>0</v>
      </c>
      <c r="H224" s="61">
        <v>0</v>
      </c>
      <c r="I224" s="61">
        <v>0</v>
      </c>
      <c r="J224" s="61">
        <v>0</v>
      </c>
      <c r="K224" s="61">
        <v>0</v>
      </c>
      <c r="L224" s="61">
        <v>0</v>
      </c>
    </row>
    <row r="225" spans="1:12" s="10" customFormat="1" x14ac:dyDescent="0.2">
      <c r="A225" s="68">
        <v>741</v>
      </c>
      <c r="B225" s="78" t="s">
        <v>243</v>
      </c>
      <c r="C225" s="61">
        <v>157840</v>
      </c>
      <c r="D225" s="61">
        <v>0</v>
      </c>
      <c r="E225" s="61">
        <v>0</v>
      </c>
      <c r="F225" s="61">
        <v>-157840</v>
      </c>
      <c r="G225" s="61">
        <v>0</v>
      </c>
      <c r="H225" s="61">
        <v>0</v>
      </c>
      <c r="I225" s="61">
        <v>0</v>
      </c>
      <c r="J225" s="61">
        <v>0</v>
      </c>
      <c r="K225" s="61">
        <v>0</v>
      </c>
      <c r="L225" s="61">
        <v>1747758</v>
      </c>
    </row>
    <row r="226" spans="1:12" s="10" customFormat="1" x14ac:dyDescent="0.2">
      <c r="A226" s="68">
        <v>742</v>
      </c>
      <c r="B226" s="78" t="s">
        <v>244</v>
      </c>
      <c r="C226" s="61">
        <v>51830</v>
      </c>
      <c r="D226" s="61">
        <v>0</v>
      </c>
      <c r="E226" s="61">
        <v>0</v>
      </c>
      <c r="F226" s="61">
        <v>-51830</v>
      </c>
      <c r="G226" s="61">
        <v>0</v>
      </c>
      <c r="H226" s="61">
        <v>0</v>
      </c>
      <c r="I226" s="61">
        <v>0</v>
      </c>
      <c r="J226" s="61">
        <v>0</v>
      </c>
      <c r="K226" s="61">
        <v>0</v>
      </c>
      <c r="L226" s="61">
        <v>573922</v>
      </c>
    </row>
    <row r="227" spans="1:12" s="10" customFormat="1" x14ac:dyDescent="0.2">
      <c r="A227" s="68">
        <v>743</v>
      </c>
      <c r="B227" s="78" t="s">
        <v>245</v>
      </c>
      <c r="C227" s="61">
        <v>103976</v>
      </c>
      <c r="D227" s="61">
        <v>0</v>
      </c>
      <c r="E227" s="61">
        <v>0</v>
      </c>
      <c r="F227" s="61">
        <v>-103976</v>
      </c>
      <c r="G227" s="61">
        <v>0</v>
      </c>
      <c r="H227" s="61">
        <v>0</v>
      </c>
      <c r="I227" s="61">
        <v>0</v>
      </c>
      <c r="J227" s="61">
        <v>0</v>
      </c>
      <c r="K227" s="61">
        <v>0</v>
      </c>
      <c r="L227" s="61">
        <v>1151318</v>
      </c>
    </row>
    <row r="228" spans="1:12" s="10" customFormat="1" x14ac:dyDescent="0.2">
      <c r="A228" s="68">
        <v>744</v>
      </c>
      <c r="B228" s="78" t="s">
        <v>246</v>
      </c>
      <c r="C228" s="61">
        <v>0</v>
      </c>
      <c r="D228" s="61">
        <v>0</v>
      </c>
      <c r="E228" s="61">
        <v>0</v>
      </c>
      <c r="F228" s="61">
        <v>0</v>
      </c>
      <c r="G228" s="61">
        <v>0</v>
      </c>
      <c r="H228" s="61">
        <v>0</v>
      </c>
      <c r="I228" s="61">
        <v>0</v>
      </c>
      <c r="J228" s="61">
        <v>0</v>
      </c>
      <c r="K228" s="61">
        <v>0</v>
      </c>
      <c r="L228" s="61">
        <v>0</v>
      </c>
    </row>
    <row r="229" spans="1:12" s="10" customFormat="1" x14ac:dyDescent="0.2">
      <c r="A229" s="68">
        <v>745</v>
      </c>
      <c r="B229" s="78" t="s">
        <v>247</v>
      </c>
      <c r="C229" s="61">
        <v>117489</v>
      </c>
      <c r="D229" s="61">
        <v>0</v>
      </c>
      <c r="E229" s="61">
        <v>0</v>
      </c>
      <c r="F229" s="61">
        <v>-117489</v>
      </c>
      <c r="G229" s="61">
        <v>0</v>
      </c>
      <c r="H229" s="61">
        <v>0</v>
      </c>
      <c r="I229" s="61">
        <v>0</v>
      </c>
      <c r="J229" s="61">
        <v>0</v>
      </c>
      <c r="K229" s="61">
        <v>0</v>
      </c>
      <c r="L229" s="61">
        <v>1300955</v>
      </c>
    </row>
    <row r="230" spans="1:12" s="10" customFormat="1" x14ac:dyDescent="0.2">
      <c r="A230" s="68">
        <v>747</v>
      </c>
      <c r="B230" s="78" t="s">
        <v>248</v>
      </c>
      <c r="C230" s="61">
        <v>91465</v>
      </c>
      <c r="D230" s="61">
        <v>0</v>
      </c>
      <c r="E230" s="61">
        <v>0</v>
      </c>
      <c r="F230" s="61">
        <v>-91465</v>
      </c>
      <c r="G230" s="61">
        <v>0</v>
      </c>
      <c r="H230" s="61">
        <v>0</v>
      </c>
      <c r="I230" s="61">
        <v>0</v>
      </c>
      <c r="J230" s="61">
        <v>0</v>
      </c>
      <c r="K230" s="61">
        <v>0</v>
      </c>
      <c r="L230" s="61">
        <v>1012795</v>
      </c>
    </row>
    <row r="231" spans="1:12" s="10" customFormat="1" x14ac:dyDescent="0.2">
      <c r="A231" s="68">
        <v>748</v>
      </c>
      <c r="B231" s="78" t="s">
        <v>249</v>
      </c>
      <c r="C231" s="61">
        <v>52606</v>
      </c>
      <c r="D231" s="61">
        <v>0</v>
      </c>
      <c r="E231" s="61">
        <v>0</v>
      </c>
      <c r="F231" s="61">
        <v>-52606</v>
      </c>
      <c r="G231" s="61">
        <v>0</v>
      </c>
      <c r="H231" s="61">
        <v>0</v>
      </c>
      <c r="I231" s="61">
        <v>0</v>
      </c>
      <c r="J231" s="61">
        <v>0</v>
      </c>
      <c r="K231" s="61">
        <v>0</v>
      </c>
      <c r="L231" s="61">
        <v>582502</v>
      </c>
    </row>
    <row r="232" spans="1:12" s="10" customFormat="1" x14ac:dyDescent="0.2">
      <c r="A232" s="68">
        <v>749</v>
      </c>
      <c r="B232" s="78" t="s">
        <v>250</v>
      </c>
      <c r="C232" s="61">
        <v>100548</v>
      </c>
      <c r="D232" s="61">
        <v>0</v>
      </c>
      <c r="E232" s="61">
        <v>0</v>
      </c>
      <c r="F232" s="61">
        <v>-100548</v>
      </c>
      <c r="G232" s="61">
        <v>0</v>
      </c>
      <c r="H232" s="61">
        <v>0</v>
      </c>
      <c r="I232" s="61">
        <v>0</v>
      </c>
      <c r="J232" s="61">
        <v>0</v>
      </c>
      <c r="K232" s="61">
        <v>0</v>
      </c>
      <c r="L232" s="61">
        <v>1113365</v>
      </c>
    </row>
    <row r="233" spans="1:12" s="10" customFormat="1" x14ac:dyDescent="0.2">
      <c r="A233" s="68">
        <v>750</v>
      </c>
      <c r="B233" s="78" t="s">
        <v>251</v>
      </c>
      <c r="C233" s="61">
        <v>0</v>
      </c>
      <c r="D233" s="61">
        <v>0</v>
      </c>
      <c r="E233" s="61">
        <v>0</v>
      </c>
      <c r="F233" s="61">
        <v>0</v>
      </c>
      <c r="G233" s="61">
        <v>0</v>
      </c>
      <c r="H233" s="61">
        <v>0</v>
      </c>
      <c r="I233" s="61">
        <v>0</v>
      </c>
      <c r="J233" s="61">
        <v>0</v>
      </c>
      <c r="K233" s="61">
        <v>0</v>
      </c>
      <c r="L233" s="61">
        <v>0</v>
      </c>
    </row>
    <row r="234" spans="1:12" s="10" customFormat="1" x14ac:dyDescent="0.2">
      <c r="A234" s="68">
        <v>751</v>
      </c>
      <c r="B234" s="78" t="s">
        <v>252</v>
      </c>
      <c r="C234" s="61">
        <v>3230</v>
      </c>
      <c r="D234" s="61">
        <v>0</v>
      </c>
      <c r="E234" s="61">
        <v>0</v>
      </c>
      <c r="F234" s="61">
        <v>-3230</v>
      </c>
      <c r="G234" s="61">
        <v>0</v>
      </c>
      <c r="H234" s="61">
        <v>0</v>
      </c>
      <c r="I234" s="61">
        <v>0</v>
      </c>
      <c r="J234" s="61">
        <v>0</v>
      </c>
      <c r="K234" s="61">
        <v>0</v>
      </c>
      <c r="L234" s="61">
        <v>35765</v>
      </c>
    </row>
    <row r="235" spans="1:12" s="10" customFormat="1" x14ac:dyDescent="0.2">
      <c r="A235" s="68">
        <v>752</v>
      </c>
      <c r="B235" s="78" t="s">
        <v>253</v>
      </c>
      <c r="C235" s="61">
        <v>154861</v>
      </c>
      <c r="D235" s="61">
        <v>0</v>
      </c>
      <c r="E235" s="61">
        <v>0</v>
      </c>
      <c r="F235" s="61">
        <v>-154861</v>
      </c>
      <c r="G235" s="61">
        <v>0</v>
      </c>
      <c r="H235" s="61">
        <v>0</v>
      </c>
      <c r="I235" s="61">
        <v>0</v>
      </c>
      <c r="J235" s="61">
        <v>0</v>
      </c>
      <c r="K235" s="61">
        <v>0</v>
      </c>
      <c r="L235" s="61">
        <v>1714775</v>
      </c>
    </row>
    <row r="236" spans="1:12" s="10" customFormat="1" x14ac:dyDescent="0.2">
      <c r="A236" s="68">
        <v>753</v>
      </c>
      <c r="B236" s="78" t="s">
        <v>254</v>
      </c>
      <c r="C236" s="61">
        <v>115345</v>
      </c>
      <c r="D236" s="61">
        <v>0</v>
      </c>
      <c r="E236" s="61">
        <v>0</v>
      </c>
      <c r="F236" s="61">
        <v>-115345</v>
      </c>
      <c r="G236" s="61">
        <v>0</v>
      </c>
      <c r="H236" s="61">
        <v>0</v>
      </c>
      <c r="I236" s="61">
        <v>0</v>
      </c>
      <c r="J236" s="61">
        <v>0</v>
      </c>
      <c r="K236" s="61">
        <v>0</v>
      </c>
      <c r="L236" s="61">
        <v>1277207</v>
      </c>
    </row>
    <row r="237" spans="1:12" s="10" customFormat="1" x14ac:dyDescent="0.2">
      <c r="A237" s="68">
        <v>754</v>
      </c>
      <c r="B237" s="78" t="s">
        <v>255</v>
      </c>
      <c r="C237" s="61">
        <v>76518</v>
      </c>
      <c r="D237" s="61">
        <v>0</v>
      </c>
      <c r="E237" s="61">
        <v>0</v>
      </c>
      <c r="F237" s="61">
        <v>-76518</v>
      </c>
      <c r="G237" s="61">
        <v>0</v>
      </c>
      <c r="H237" s="61">
        <v>0</v>
      </c>
      <c r="I237" s="61">
        <v>0</v>
      </c>
      <c r="J237" s="61">
        <v>0</v>
      </c>
      <c r="K237" s="61">
        <v>0</v>
      </c>
      <c r="L237" s="61">
        <v>847285</v>
      </c>
    </row>
    <row r="238" spans="1:12" s="10" customFormat="1" x14ac:dyDescent="0.2">
      <c r="A238" s="68">
        <v>756</v>
      </c>
      <c r="B238" s="78" t="s">
        <v>256</v>
      </c>
      <c r="C238" s="61">
        <v>239623</v>
      </c>
      <c r="D238" s="61">
        <v>0</v>
      </c>
      <c r="E238" s="61">
        <v>0</v>
      </c>
      <c r="F238" s="61">
        <v>-239623</v>
      </c>
      <c r="G238" s="61">
        <v>0</v>
      </c>
      <c r="H238" s="61">
        <v>0</v>
      </c>
      <c r="I238" s="61">
        <v>0</v>
      </c>
      <c r="J238" s="61">
        <v>0</v>
      </c>
      <c r="K238" s="61">
        <v>0</v>
      </c>
      <c r="L238" s="61">
        <v>2653341</v>
      </c>
    </row>
    <row r="239" spans="1:12" s="10" customFormat="1" x14ac:dyDescent="0.2">
      <c r="A239" s="68">
        <v>757</v>
      </c>
      <c r="B239" s="78" t="s">
        <v>257</v>
      </c>
      <c r="C239" s="61">
        <v>52315</v>
      </c>
      <c r="D239" s="61">
        <v>0</v>
      </c>
      <c r="E239" s="61">
        <v>0</v>
      </c>
      <c r="F239" s="61">
        <v>-52315</v>
      </c>
      <c r="G239" s="61">
        <v>0</v>
      </c>
      <c r="H239" s="61">
        <v>0</v>
      </c>
      <c r="I239" s="61">
        <v>0</v>
      </c>
      <c r="J239" s="61">
        <v>0</v>
      </c>
      <c r="K239" s="61">
        <v>0</v>
      </c>
      <c r="L239" s="61">
        <v>579281</v>
      </c>
    </row>
    <row r="240" spans="1:12" s="10" customFormat="1" x14ac:dyDescent="0.2">
      <c r="A240" s="68">
        <v>759</v>
      </c>
      <c r="B240" s="78" t="s">
        <v>258</v>
      </c>
      <c r="C240" s="61">
        <v>0</v>
      </c>
      <c r="D240" s="61">
        <v>0</v>
      </c>
      <c r="E240" s="61">
        <v>0</v>
      </c>
      <c r="F240" s="61">
        <v>0</v>
      </c>
      <c r="G240" s="61">
        <v>0</v>
      </c>
      <c r="H240" s="61">
        <v>0</v>
      </c>
      <c r="I240" s="61">
        <v>0</v>
      </c>
      <c r="J240" s="61">
        <v>0</v>
      </c>
      <c r="K240" s="61">
        <v>0</v>
      </c>
      <c r="L240" s="61">
        <v>0</v>
      </c>
    </row>
    <row r="241" spans="1:12" s="10" customFormat="1" x14ac:dyDescent="0.2">
      <c r="A241" s="68">
        <v>760</v>
      </c>
      <c r="B241" s="78" t="s">
        <v>259</v>
      </c>
      <c r="C241" s="61">
        <v>0</v>
      </c>
      <c r="D241" s="61">
        <v>0</v>
      </c>
      <c r="E241" s="61">
        <v>0</v>
      </c>
      <c r="F241" s="61">
        <v>0</v>
      </c>
      <c r="G241" s="61">
        <v>0</v>
      </c>
      <c r="H241" s="61">
        <v>0</v>
      </c>
      <c r="I241" s="61">
        <v>0</v>
      </c>
      <c r="J241" s="61">
        <v>0</v>
      </c>
      <c r="K241" s="61">
        <v>0</v>
      </c>
      <c r="L241" s="61">
        <v>0</v>
      </c>
    </row>
    <row r="242" spans="1:12" s="10" customFormat="1" x14ac:dyDescent="0.2">
      <c r="A242" s="68">
        <v>761</v>
      </c>
      <c r="B242" s="78" t="s">
        <v>260</v>
      </c>
      <c r="C242" s="61">
        <v>43759</v>
      </c>
      <c r="D242" s="61">
        <v>0</v>
      </c>
      <c r="E242" s="61">
        <v>0</v>
      </c>
      <c r="F242" s="61">
        <v>-43759</v>
      </c>
      <c r="G242" s="61">
        <v>0</v>
      </c>
      <c r="H242" s="61">
        <v>0</v>
      </c>
      <c r="I242" s="61">
        <v>0</v>
      </c>
      <c r="J242" s="61">
        <v>0</v>
      </c>
      <c r="K242" s="61">
        <v>0</v>
      </c>
      <c r="L242" s="61">
        <v>484542</v>
      </c>
    </row>
    <row r="243" spans="1:12" s="10" customFormat="1" x14ac:dyDescent="0.2">
      <c r="A243" s="68">
        <v>762</v>
      </c>
      <c r="B243" s="78" t="s">
        <v>261</v>
      </c>
      <c r="C243" s="61">
        <v>0</v>
      </c>
      <c r="D243" s="61">
        <v>0</v>
      </c>
      <c r="E243" s="61">
        <v>0</v>
      </c>
      <c r="F243" s="61">
        <v>0</v>
      </c>
      <c r="G243" s="61">
        <v>0</v>
      </c>
      <c r="H243" s="61">
        <v>0</v>
      </c>
      <c r="I243" s="61">
        <v>0</v>
      </c>
      <c r="J243" s="61">
        <v>0</v>
      </c>
      <c r="K243" s="61">
        <v>0</v>
      </c>
      <c r="L243" s="61">
        <v>0</v>
      </c>
    </row>
    <row r="244" spans="1:12" s="10" customFormat="1" x14ac:dyDescent="0.2">
      <c r="A244" s="68">
        <v>765</v>
      </c>
      <c r="B244" s="78" t="s">
        <v>262</v>
      </c>
      <c r="C244" s="61">
        <v>545230</v>
      </c>
      <c r="D244" s="61">
        <v>0</v>
      </c>
      <c r="E244" s="61">
        <v>0</v>
      </c>
      <c r="F244" s="61">
        <v>-545230</v>
      </c>
      <c r="G244" s="61">
        <v>0</v>
      </c>
      <c r="H244" s="61">
        <v>0</v>
      </c>
      <c r="I244" s="61">
        <v>0</v>
      </c>
      <c r="J244" s="61">
        <v>0</v>
      </c>
      <c r="K244" s="61">
        <v>0</v>
      </c>
      <c r="L244" s="61">
        <v>6037305</v>
      </c>
    </row>
    <row r="245" spans="1:12" s="10" customFormat="1" x14ac:dyDescent="0.2">
      <c r="A245" s="68">
        <v>766</v>
      </c>
      <c r="B245" s="78" t="s">
        <v>263</v>
      </c>
      <c r="C245" s="61">
        <v>3413</v>
      </c>
      <c r="D245" s="61">
        <v>0</v>
      </c>
      <c r="E245" s="61">
        <v>0</v>
      </c>
      <c r="F245" s="61">
        <v>-3413</v>
      </c>
      <c r="G245" s="61">
        <v>0</v>
      </c>
      <c r="H245" s="61">
        <v>0</v>
      </c>
      <c r="I245" s="61">
        <v>0</v>
      </c>
      <c r="J245" s="61">
        <v>0</v>
      </c>
      <c r="K245" s="61">
        <v>0</v>
      </c>
      <c r="L245" s="61">
        <v>37795</v>
      </c>
    </row>
    <row r="246" spans="1:12" s="10" customFormat="1" x14ac:dyDescent="0.2">
      <c r="A246" s="68">
        <v>767</v>
      </c>
      <c r="B246" s="78" t="s">
        <v>264</v>
      </c>
      <c r="C246" s="61">
        <v>485191</v>
      </c>
      <c r="D246" s="61">
        <v>0</v>
      </c>
      <c r="E246" s="61">
        <v>0</v>
      </c>
      <c r="F246" s="61">
        <v>-485191</v>
      </c>
      <c r="G246" s="61">
        <v>0</v>
      </c>
      <c r="H246" s="61">
        <v>0</v>
      </c>
      <c r="I246" s="61">
        <v>0</v>
      </c>
      <c r="J246" s="61">
        <v>0</v>
      </c>
      <c r="K246" s="61">
        <v>0</v>
      </c>
      <c r="L246" s="61">
        <v>5372500</v>
      </c>
    </row>
    <row r="247" spans="1:12" s="10" customFormat="1" x14ac:dyDescent="0.2">
      <c r="A247" s="68">
        <v>768</v>
      </c>
      <c r="B247" s="78" t="s">
        <v>265</v>
      </c>
      <c r="C247" s="61">
        <v>109703</v>
      </c>
      <c r="D247" s="61">
        <v>0</v>
      </c>
      <c r="E247" s="61">
        <v>0</v>
      </c>
      <c r="F247" s="61">
        <v>-109703</v>
      </c>
      <c r="G247" s="61">
        <v>0</v>
      </c>
      <c r="H247" s="61">
        <v>0</v>
      </c>
      <c r="I247" s="61">
        <v>0</v>
      </c>
      <c r="J247" s="61">
        <v>0</v>
      </c>
      <c r="K247" s="61">
        <v>0</v>
      </c>
      <c r="L247" s="61">
        <v>1214742</v>
      </c>
    </row>
    <row r="248" spans="1:12" s="10" customFormat="1" x14ac:dyDescent="0.2">
      <c r="A248" s="68">
        <v>769</v>
      </c>
      <c r="B248" s="78" t="s">
        <v>266</v>
      </c>
      <c r="C248" s="61">
        <v>199904</v>
      </c>
      <c r="D248" s="61">
        <v>0</v>
      </c>
      <c r="E248" s="61">
        <v>0</v>
      </c>
      <c r="F248" s="61">
        <v>-199904</v>
      </c>
      <c r="G248" s="61">
        <v>0</v>
      </c>
      <c r="H248" s="61">
        <v>0</v>
      </c>
      <c r="I248" s="61">
        <v>0</v>
      </c>
      <c r="J248" s="61">
        <v>0</v>
      </c>
      <c r="K248" s="61">
        <v>0</v>
      </c>
      <c r="L248" s="61">
        <v>2213530</v>
      </c>
    </row>
    <row r="249" spans="1:12" s="10" customFormat="1" x14ac:dyDescent="0.2">
      <c r="A249" s="68">
        <v>770</v>
      </c>
      <c r="B249" s="78" t="s">
        <v>267</v>
      </c>
      <c r="C249" s="61">
        <v>94061</v>
      </c>
      <c r="D249" s="61">
        <v>0</v>
      </c>
      <c r="E249" s="61">
        <v>0</v>
      </c>
      <c r="F249" s="61">
        <v>-94061</v>
      </c>
      <c r="G249" s="61">
        <v>0</v>
      </c>
      <c r="H249" s="61">
        <v>0</v>
      </c>
      <c r="I249" s="61">
        <v>0</v>
      </c>
      <c r="J249" s="61">
        <v>0</v>
      </c>
      <c r="K249" s="61">
        <v>0</v>
      </c>
      <c r="L249" s="61">
        <v>1041536</v>
      </c>
    </row>
    <row r="250" spans="1:12" s="10" customFormat="1" x14ac:dyDescent="0.2">
      <c r="A250" s="68">
        <v>771</v>
      </c>
      <c r="B250" s="78" t="s">
        <v>268</v>
      </c>
      <c r="C250" s="61">
        <v>64689</v>
      </c>
      <c r="D250" s="61">
        <v>0</v>
      </c>
      <c r="E250" s="61">
        <v>0</v>
      </c>
      <c r="F250" s="61">
        <v>-64689</v>
      </c>
      <c r="G250" s="61">
        <v>0</v>
      </c>
      <c r="H250" s="61">
        <v>0</v>
      </c>
      <c r="I250" s="61">
        <v>0</v>
      </c>
      <c r="J250" s="61">
        <v>0</v>
      </c>
      <c r="K250" s="61">
        <v>0</v>
      </c>
      <c r="L250" s="61">
        <v>716291</v>
      </c>
    </row>
    <row r="251" spans="1:12" s="10" customFormat="1" x14ac:dyDescent="0.2">
      <c r="A251" s="68">
        <v>772</v>
      </c>
      <c r="B251" s="78" t="s">
        <v>269</v>
      </c>
      <c r="C251" s="61">
        <v>106525</v>
      </c>
      <c r="D251" s="61">
        <v>0</v>
      </c>
      <c r="E251" s="61">
        <v>0</v>
      </c>
      <c r="F251" s="61">
        <v>-106525</v>
      </c>
      <c r="G251" s="61">
        <v>0</v>
      </c>
      <c r="H251" s="61">
        <v>0</v>
      </c>
      <c r="I251" s="61">
        <v>0</v>
      </c>
      <c r="J251" s="61">
        <v>0</v>
      </c>
      <c r="K251" s="61">
        <v>0</v>
      </c>
      <c r="L251" s="61">
        <v>1179547</v>
      </c>
    </row>
    <row r="252" spans="1:12" s="10" customFormat="1" x14ac:dyDescent="0.2">
      <c r="A252" s="68">
        <v>773</v>
      </c>
      <c r="B252" s="78" t="s">
        <v>270</v>
      </c>
      <c r="C252" s="61">
        <v>75078</v>
      </c>
      <c r="D252" s="61">
        <v>0</v>
      </c>
      <c r="E252" s="61">
        <v>0</v>
      </c>
      <c r="F252" s="61">
        <v>-75078</v>
      </c>
      <c r="G252" s="61">
        <v>0</v>
      </c>
      <c r="H252" s="61">
        <v>0</v>
      </c>
      <c r="I252" s="61">
        <v>0</v>
      </c>
      <c r="J252" s="61">
        <v>0</v>
      </c>
      <c r="K252" s="61">
        <v>0</v>
      </c>
      <c r="L252" s="61">
        <v>831340</v>
      </c>
    </row>
    <row r="253" spans="1:12" s="10" customFormat="1" x14ac:dyDescent="0.2">
      <c r="A253" s="68">
        <v>774</v>
      </c>
      <c r="B253" s="78" t="s">
        <v>271</v>
      </c>
      <c r="C253" s="61">
        <v>84687</v>
      </c>
      <c r="D253" s="61">
        <v>0</v>
      </c>
      <c r="E253" s="61">
        <v>0</v>
      </c>
      <c r="F253" s="61">
        <v>-84687</v>
      </c>
      <c r="G253" s="61">
        <v>0</v>
      </c>
      <c r="H253" s="61">
        <v>0</v>
      </c>
      <c r="I253" s="61">
        <v>0</v>
      </c>
      <c r="J253" s="61">
        <v>0</v>
      </c>
      <c r="K253" s="61">
        <v>0</v>
      </c>
      <c r="L253" s="61">
        <v>937741</v>
      </c>
    </row>
    <row r="254" spans="1:12" s="10" customFormat="1" x14ac:dyDescent="0.2">
      <c r="A254" s="68">
        <v>775</v>
      </c>
      <c r="B254" s="78" t="s">
        <v>272</v>
      </c>
      <c r="C254" s="61">
        <v>105637</v>
      </c>
      <c r="D254" s="61">
        <v>0</v>
      </c>
      <c r="E254" s="61">
        <v>0</v>
      </c>
      <c r="F254" s="61">
        <v>-105637</v>
      </c>
      <c r="G254" s="61">
        <v>0</v>
      </c>
      <c r="H254" s="61">
        <v>0</v>
      </c>
      <c r="I254" s="61">
        <v>0</v>
      </c>
      <c r="J254" s="61">
        <v>0</v>
      </c>
      <c r="K254" s="61">
        <v>0</v>
      </c>
      <c r="L254" s="61">
        <v>1169719</v>
      </c>
    </row>
    <row r="255" spans="1:12" s="10" customFormat="1" x14ac:dyDescent="0.2">
      <c r="A255" s="68">
        <v>776</v>
      </c>
      <c r="B255" s="78" t="s">
        <v>273</v>
      </c>
      <c r="C255" s="61">
        <v>93962</v>
      </c>
      <c r="D255" s="61">
        <v>0</v>
      </c>
      <c r="E255" s="61">
        <v>0</v>
      </c>
      <c r="F255" s="61">
        <v>-93962</v>
      </c>
      <c r="G255" s="61">
        <v>0</v>
      </c>
      <c r="H255" s="61">
        <v>0</v>
      </c>
      <c r="I255" s="61">
        <v>0</v>
      </c>
      <c r="J255" s="61">
        <v>0</v>
      </c>
      <c r="K255" s="61">
        <v>0</v>
      </c>
      <c r="L255" s="61">
        <v>1040430</v>
      </c>
    </row>
    <row r="256" spans="1:12" s="10" customFormat="1" x14ac:dyDescent="0.2">
      <c r="A256" s="68">
        <v>777</v>
      </c>
      <c r="B256" s="78" t="s">
        <v>274</v>
      </c>
      <c r="C256" s="61">
        <v>481355</v>
      </c>
      <c r="D256" s="61">
        <v>0</v>
      </c>
      <c r="E256" s="61">
        <v>0</v>
      </c>
      <c r="F256" s="61">
        <v>-481355</v>
      </c>
      <c r="G256" s="61">
        <v>0</v>
      </c>
      <c r="H256" s="61">
        <v>0</v>
      </c>
      <c r="I256" s="61">
        <v>0</v>
      </c>
      <c r="J256" s="61">
        <v>0</v>
      </c>
      <c r="K256" s="61">
        <v>0</v>
      </c>
      <c r="L256" s="61">
        <v>5330023</v>
      </c>
    </row>
    <row r="257" spans="1:12" s="10" customFormat="1" x14ac:dyDescent="0.2">
      <c r="A257" s="68">
        <v>778</v>
      </c>
      <c r="B257" s="78" t="s">
        <v>275</v>
      </c>
      <c r="C257" s="61">
        <v>122495</v>
      </c>
      <c r="D257" s="61">
        <v>0</v>
      </c>
      <c r="E257" s="61">
        <v>0</v>
      </c>
      <c r="F257" s="61">
        <v>-122495</v>
      </c>
      <c r="G257" s="61">
        <v>0</v>
      </c>
      <c r="H257" s="61">
        <v>0</v>
      </c>
      <c r="I257" s="61">
        <v>0</v>
      </c>
      <c r="J257" s="61">
        <v>0</v>
      </c>
      <c r="K257" s="61">
        <v>0</v>
      </c>
      <c r="L257" s="61">
        <v>1356383</v>
      </c>
    </row>
    <row r="258" spans="1:12" s="10" customFormat="1" x14ac:dyDescent="0.2">
      <c r="A258" s="68">
        <v>779</v>
      </c>
      <c r="B258" s="78" t="s">
        <v>423</v>
      </c>
      <c r="C258" s="61">
        <v>133762</v>
      </c>
      <c r="D258" s="61">
        <v>0</v>
      </c>
      <c r="E258" s="61">
        <v>0</v>
      </c>
      <c r="F258" s="61">
        <v>-133762</v>
      </c>
      <c r="G258" s="61">
        <v>0</v>
      </c>
      <c r="H258" s="61">
        <v>0</v>
      </c>
      <c r="I258" s="61">
        <v>0</v>
      </c>
      <c r="J258" s="61">
        <v>0</v>
      </c>
      <c r="K258" s="61">
        <v>0</v>
      </c>
      <c r="L258" s="61">
        <v>1481137</v>
      </c>
    </row>
    <row r="259" spans="1:12" s="10" customFormat="1" x14ac:dyDescent="0.2">
      <c r="A259" s="68">
        <v>785</v>
      </c>
      <c r="B259" s="78" t="s">
        <v>276</v>
      </c>
      <c r="C259" s="61">
        <v>119272</v>
      </c>
      <c r="D259" s="61">
        <v>0</v>
      </c>
      <c r="E259" s="61">
        <v>0</v>
      </c>
      <c r="F259" s="61">
        <v>-119272</v>
      </c>
      <c r="G259" s="61">
        <v>0</v>
      </c>
      <c r="H259" s="61">
        <v>0</v>
      </c>
      <c r="I259" s="61">
        <v>0</v>
      </c>
      <c r="J259" s="61">
        <v>0</v>
      </c>
      <c r="K259" s="61">
        <v>0</v>
      </c>
      <c r="L259" s="61">
        <v>1320695</v>
      </c>
    </row>
    <row r="260" spans="1:12" s="10" customFormat="1" x14ac:dyDescent="0.2">
      <c r="A260" s="68">
        <v>786</v>
      </c>
      <c r="B260" s="78" t="s">
        <v>277</v>
      </c>
      <c r="C260" s="61">
        <v>0</v>
      </c>
      <c r="D260" s="61">
        <v>0</v>
      </c>
      <c r="E260" s="61">
        <v>0</v>
      </c>
      <c r="F260" s="61">
        <v>0</v>
      </c>
      <c r="G260" s="61">
        <v>0</v>
      </c>
      <c r="H260" s="61">
        <v>0</v>
      </c>
      <c r="I260" s="61">
        <v>0</v>
      </c>
      <c r="J260" s="61">
        <v>0</v>
      </c>
      <c r="K260" s="61">
        <v>0</v>
      </c>
      <c r="L260" s="61">
        <v>0</v>
      </c>
    </row>
    <row r="261" spans="1:12" s="10" customFormat="1" x14ac:dyDescent="0.2">
      <c r="A261" s="68">
        <v>794</v>
      </c>
      <c r="B261" s="78" t="s">
        <v>278</v>
      </c>
      <c r="C261" s="61">
        <v>134384</v>
      </c>
      <c r="D261" s="61">
        <v>0</v>
      </c>
      <c r="E261" s="61">
        <v>0</v>
      </c>
      <c r="F261" s="61">
        <v>-134384</v>
      </c>
      <c r="G261" s="61">
        <v>0</v>
      </c>
      <c r="H261" s="61">
        <v>0</v>
      </c>
      <c r="I261" s="61">
        <v>0</v>
      </c>
      <c r="J261" s="61">
        <v>0</v>
      </c>
      <c r="K261" s="61">
        <v>0</v>
      </c>
      <c r="L261" s="61">
        <v>1488018</v>
      </c>
    </row>
    <row r="262" spans="1:12" s="10" customFormat="1" x14ac:dyDescent="0.2">
      <c r="A262" s="68">
        <v>820</v>
      </c>
      <c r="B262" s="78" t="s">
        <v>279</v>
      </c>
      <c r="C262" s="61">
        <v>153</v>
      </c>
      <c r="D262" s="61">
        <v>0</v>
      </c>
      <c r="E262" s="61">
        <v>0</v>
      </c>
      <c r="F262" s="61">
        <v>-153</v>
      </c>
      <c r="G262" s="61">
        <v>0</v>
      </c>
      <c r="H262" s="61">
        <v>0</v>
      </c>
      <c r="I262" s="61">
        <v>0</v>
      </c>
      <c r="J262" s="61">
        <v>0</v>
      </c>
      <c r="K262" s="61">
        <v>0</v>
      </c>
      <c r="L262" s="61">
        <v>1698</v>
      </c>
    </row>
    <row r="263" spans="1:12" s="10" customFormat="1" x14ac:dyDescent="0.2">
      <c r="A263" s="68">
        <v>834</v>
      </c>
      <c r="B263" s="78" t="s">
        <v>280</v>
      </c>
      <c r="C263" s="61">
        <v>212</v>
      </c>
      <c r="D263" s="61">
        <v>0</v>
      </c>
      <c r="E263" s="61">
        <v>0</v>
      </c>
      <c r="F263" s="61">
        <v>-212</v>
      </c>
      <c r="G263" s="61">
        <v>0</v>
      </c>
      <c r="H263" s="61">
        <v>0</v>
      </c>
      <c r="I263" s="61">
        <v>0</v>
      </c>
      <c r="J263" s="61">
        <v>0</v>
      </c>
      <c r="K263" s="61">
        <v>0</v>
      </c>
      <c r="L263" s="61">
        <v>2345</v>
      </c>
    </row>
    <row r="264" spans="1:12" s="10" customFormat="1" x14ac:dyDescent="0.2">
      <c r="A264" s="68">
        <v>837</v>
      </c>
      <c r="B264" s="78" t="s">
        <v>281</v>
      </c>
      <c r="C264" s="61">
        <v>0</v>
      </c>
      <c r="D264" s="61">
        <v>0</v>
      </c>
      <c r="E264" s="61">
        <v>0</v>
      </c>
      <c r="F264" s="61">
        <v>0</v>
      </c>
      <c r="G264" s="61">
        <v>0</v>
      </c>
      <c r="H264" s="61">
        <v>0</v>
      </c>
      <c r="I264" s="61">
        <v>0</v>
      </c>
      <c r="J264" s="61">
        <v>0</v>
      </c>
      <c r="K264" s="61">
        <v>0</v>
      </c>
      <c r="L264" s="61">
        <v>0</v>
      </c>
    </row>
    <row r="265" spans="1:12" s="10" customFormat="1" x14ac:dyDescent="0.2">
      <c r="A265" s="68">
        <v>838</v>
      </c>
      <c r="B265" s="78" t="s">
        <v>282</v>
      </c>
      <c r="C265" s="61">
        <v>0</v>
      </c>
      <c r="D265" s="61">
        <v>0</v>
      </c>
      <c r="E265" s="61">
        <v>0</v>
      </c>
      <c r="F265" s="61">
        <v>0</v>
      </c>
      <c r="G265" s="61">
        <v>0</v>
      </c>
      <c r="H265" s="61">
        <v>0</v>
      </c>
      <c r="I265" s="61">
        <v>0</v>
      </c>
      <c r="J265" s="61">
        <v>0</v>
      </c>
      <c r="K265" s="61">
        <v>0</v>
      </c>
      <c r="L265" s="61">
        <v>0</v>
      </c>
    </row>
    <row r="266" spans="1:12" s="10" customFormat="1" x14ac:dyDescent="0.2">
      <c r="A266" s="68">
        <v>839</v>
      </c>
      <c r="B266" s="78" t="s">
        <v>283</v>
      </c>
      <c r="C266" s="61">
        <v>210</v>
      </c>
      <c r="D266" s="61">
        <v>0</v>
      </c>
      <c r="E266" s="61">
        <v>0</v>
      </c>
      <c r="F266" s="61">
        <v>-210</v>
      </c>
      <c r="G266" s="61">
        <v>0</v>
      </c>
      <c r="H266" s="61">
        <v>0</v>
      </c>
      <c r="I266" s="61">
        <v>0</v>
      </c>
      <c r="J266" s="61">
        <v>0</v>
      </c>
      <c r="K266" s="61">
        <v>0</v>
      </c>
      <c r="L266" s="61">
        <v>2332</v>
      </c>
    </row>
    <row r="267" spans="1:12" s="10" customFormat="1" x14ac:dyDescent="0.2">
      <c r="A267" s="68">
        <v>840</v>
      </c>
      <c r="B267" s="78" t="s">
        <v>284</v>
      </c>
      <c r="C267" s="61">
        <v>0</v>
      </c>
      <c r="D267" s="61">
        <v>0</v>
      </c>
      <c r="E267" s="61">
        <v>0</v>
      </c>
      <c r="F267" s="61">
        <v>0</v>
      </c>
      <c r="G267" s="61">
        <v>0</v>
      </c>
      <c r="H267" s="61">
        <v>0</v>
      </c>
      <c r="I267" s="61">
        <v>0</v>
      </c>
      <c r="J267" s="61">
        <v>0</v>
      </c>
      <c r="K267" s="61">
        <v>0</v>
      </c>
      <c r="L267" s="61">
        <v>0</v>
      </c>
    </row>
    <row r="268" spans="1:12" s="10" customFormat="1" x14ac:dyDescent="0.2">
      <c r="A268" s="68">
        <v>841</v>
      </c>
      <c r="B268" s="78" t="s">
        <v>285</v>
      </c>
      <c r="C268" s="61">
        <v>12372</v>
      </c>
      <c r="D268" s="61">
        <v>0</v>
      </c>
      <c r="E268" s="61">
        <v>0</v>
      </c>
      <c r="F268" s="61">
        <v>-12372</v>
      </c>
      <c r="G268" s="61">
        <v>0</v>
      </c>
      <c r="H268" s="61">
        <v>0</v>
      </c>
      <c r="I268" s="61">
        <v>0</v>
      </c>
      <c r="J268" s="61">
        <v>0</v>
      </c>
      <c r="K268" s="61">
        <v>0</v>
      </c>
      <c r="L268" s="61">
        <v>136998</v>
      </c>
    </row>
    <row r="269" spans="1:12" s="10" customFormat="1" x14ac:dyDescent="0.2">
      <c r="A269" s="68">
        <v>842</v>
      </c>
      <c r="B269" s="78" t="s">
        <v>286</v>
      </c>
      <c r="C269" s="61">
        <v>153</v>
      </c>
      <c r="D269" s="61">
        <v>0</v>
      </c>
      <c r="E269" s="61">
        <v>0</v>
      </c>
      <c r="F269" s="61">
        <v>-153</v>
      </c>
      <c r="G269" s="61">
        <v>0</v>
      </c>
      <c r="H269" s="61">
        <v>0</v>
      </c>
      <c r="I269" s="61">
        <v>0</v>
      </c>
      <c r="J269" s="61">
        <v>0</v>
      </c>
      <c r="K269" s="61">
        <v>0</v>
      </c>
      <c r="L269" s="61">
        <v>1698</v>
      </c>
    </row>
    <row r="270" spans="1:12" s="10" customFormat="1" x14ac:dyDescent="0.2">
      <c r="A270" s="68">
        <v>844</v>
      </c>
      <c r="B270" s="78" t="s">
        <v>287</v>
      </c>
      <c r="C270" s="61">
        <v>591</v>
      </c>
      <c r="D270" s="61">
        <v>0</v>
      </c>
      <c r="E270" s="61">
        <v>0</v>
      </c>
      <c r="F270" s="61">
        <v>-591</v>
      </c>
      <c r="G270" s="61">
        <v>0</v>
      </c>
      <c r="H270" s="61">
        <v>0</v>
      </c>
      <c r="I270" s="61">
        <v>0</v>
      </c>
      <c r="J270" s="61">
        <v>0</v>
      </c>
      <c r="K270" s="61">
        <v>0</v>
      </c>
      <c r="L270" s="61">
        <v>6545</v>
      </c>
    </row>
    <row r="271" spans="1:12" s="10" customFormat="1" x14ac:dyDescent="0.2">
      <c r="A271" s="68">
        <v>845</v>
      </c>
      <c r="B271" s="78" t="s">
        <v>288</v>
      </c>
      <c r="C271" s="61">
        <v>0</v>
      </c>
      <c r="D271" s="61">
        <v>0</v>
      </c>
      <c r="E271" s="61">
        <v>0</v>
      </c>
      <c r="F271" s="61">
        <v>0</v>
      </c>
      <c r="G271" s="61">
        <v>0</v>
      </c>
      <c r="H271" s="61">
        <v>0</v>
      </c>
      <c r="I271" s="61">
        <v>0</v>
      </c>
      <c r="J271" s="61">
        <v>0</v>
      </c>
      <c r="K271" s="61">
        <v>0</v>
      </c>
      <c r="L271" s="61">
        <v>0</v>
      </c>
    </row>
    <row r="272" spans="1:12" s="10" customFormat="1" x14ac:dyDescent="0.2">
      <c r="A272" s="68">
        <v>847</v>
      </c>
      <c r="B272" s="78" t="s">
        <v>289</v>
      </c>
      <c r="C272" s="61">
        <v>39</v>
      </c>
      <c r="D272" s="61">
        <v>0</v>
      </c>
      <c r="E272" s="61">
        <v>0</v>
      </c>
      <c r="F272" s="61">
        <v>-39</v>
      </c>
      <c r="G272" s="61">
        <v>0</v>
      </c>
      <c r="H272" s="61">
        <v>0</v>
      </c>
      <c r="I272" s="61">
        <v>0</v>
      </c>
      <c r="J272" s="61">
        <v>0</v>
      </c>
      <c r="K272" s="61">
        <v>0</v>
      </c>
      <c r="L272" s="61">
        <v>431</v>
      </c>
    </row>
    <row r="273" spans="1:12" s="10" customFormat="1" x14ac:dyDescent="0.2">
      <c r="A273" s="68">
        <v>848</v>
      </c>
      <c r="B273" s="78" t="s">
        <v>290</v>
      </c>
      <c r="C273" s="61">
        <v>193138</v>
      </c>
      <c r="D273" s="61">
        <v>0</v>
      </c>
      <c r="E273" s="61">
        <v>0</v>
      </c>
      <c r="F273" s="61">
        <v>-193138</v>
      </c>
      <c r="G273" s="61">
        <v>0</v>
      </c>
      <c r="H273" s="61">
        <v>0</v>
      </c>
      <c r="I273" s="61">
        <v>0</v>
      </c>
      <c r="J273" s="61">
        <v>0</v>
      </c>
      <c r="K273" s="61">
        <v>0</v>
      </c>
      <c r="L273" s="61">
        <v>2138613</v>
      </c>
    </row>
    <row r="274" spans="1:12" s="10" customFormat="1" x14ac:dyDescent="0.2">
      <c r="A274" s="68">
        <v>850</v>
      </c>
      <c r="B274" s="78" t="s">
        <v>291</v>
      </c>
      <c r="C274" s="61">
        <v>0</v>
      </c>
      <c r="D274" s="61">
        <v>0</v>
      </c>
      <c r="E274" s="61">
        <v>0</v>
      </c>
      <c r="F274" s="61">
        <v>0</v>
      </c>
      <c r="G274" s="61">
        <v>0</v>
      </c>
      <c r="H274" s="61">
        <v>0</v>
      </c>
      <c r="I274" s="61">
        <v>0</v>
      </c>
      <c r="J274" s="61">
        <v>0</v>
      </c>
      <c r="K274" s="61">
        <v>0</v>
      </c>
      <c r="L274" s="61">
        <v>0</v>
      </c>
    </row>
    <row r="275" spans="1:12" s="10" customFormat="1" x14ac:dyDescent="0.2">
      <c r="A275" s="68">
        <v>851</v>
      </c>
      <c r="B275" s="78" t="s">
        <v>292</v>
      </c>
      <c r="C275" s="61">
        <v>5688</v>
      </c>
      <c r="D275" s="61">
        <v>0</v>
      </c>
      <c r="E275" s="61">
        <v>0</v>
      </c>
      <c r="F275" s="61">
        <v>-5688</v>
      </c>
      <c r="G275" s="61">
        <v>0</v>
      </c>
      <c r="H275" s="61">
        <v>0</v>
      </c>
      <c r="I275" s="61">
        <v>0</v>
      </c>
      <c r="J275" s="61">
        <v>0</v>
      </c>
      <c r="K275" s="61">
        <v>0</v>
      </c>
      <c r="L275" s="61">
        <v>62977</v>
      </c>
    </row>
    <row r="276" spans="1:12" s="10" customFormat="1" x14ac:dyDescent="0.2">
      <c r="A276" s="68">
        <v>852</v>
      </c>
      <c r="B276" s="78" t="s">
        <v>293</v>
      </c>
      <c r="C276" s="61">
        <v>6907</v>
      </c>
      <c r="D276" s="61">
        <v>0</v>
      </c>
      <c r="E276" s="61">
        <v>0</v>
      </c>
      <c r="F276" s="61">
        <v>-6907</v>
      </c>
      <c r="G276" s="61">
        <v>0</v>
      </c>
      <c r="H276" s="61">
        <v>0</v>
      </c>
      <c r="I276" s="61">
        <v>0</v>
      </c>
      <c r="J276" s="61">
        <v>0</v>
      </c>
      <c r="K276" s="61">
        <v>0</v>
      </c>
      <c r="L276" s="61">
        <v>76489</v>
      </c>
    </row>
    <row r="277" spans="1:12" s="10" customFormat="1" x14ac:dyDescent="0.2">
      <c r="A277" s="68">
        <v>853</v>
      </c>
      <c r="B277" s="78" t="s">
        <v>294</v>
      </c>
      <c r="C277" s="61">
        <v>0</v>
      </c>
      <c r="D277" s="61">
        <v>0</v>
      </c>
      <c r="E277" s="61">
        <v>0</v>
      </c>
      <c r="F277" s="61">
        <v>0</v>
      </c>
      <c r="G277" s="61">
        <v>0</v>
      </c>
      <c r="H277" s="61">
        <v>0</v>
      </c>
      <c r="I277" s="61">
        <v>0</v>
      </c>
      <c r="J277" s="61">
        <v>0</v>
      </c>
      <c r="K277" s="61">
        <v>0</v>
      </c>
      <c r="L277" s="61">
        <v>0</v>
      </c>
    </row>
    <row r="278" spans="1:12" s="10" customFormat="1" x14ac:dyDescent="0.2">
      <c r="A278" s="68">
        <v>859</v>
      </c>
      <c r="B278" s="78" t="s">
        <v>295</v>
      </c>
      <c r="C278" s="61">
        <v>0</v>
      </c>
      <c r="D278" s="61">
        <v>0</v>
      </c>
      <c r="E278" s="61">
        <v>0</v>
      </c>
      <c r="F278" s="61">
        <v>0</v>
      </c>
      <c r="G278" s="61">
        <v>0</v>
      </c>
      <c r="H278" s="61">
        <v>0</v>
      </c>
      <c r="I278" s="61">
        <v>0</v>
      </c>
      <c r="J278" s="61">
        <v>0</v>
      </c>
      <c r="K278" s="61">
        <v>0</v>
      </c>
      <c r="L278" s="61">
        <v>0</v>
      </c>
    </row>
    <row r="279" spans="1:12" s="10" customFormat="1" x14ac:dyDescent="0.2">
      <c r="A279" s="68">
        <v>861</v>
      </c>
      <c r="B279" s="78" t="s">
        <v>296</v>
      </c>
      <c r="C279" s="61">
        <v>0</v>
      </c>
      <c r="D279" s="61">
        <v>0</v>
      </c>
      <c r="E279" s="61">
        <v>0</v>
      </c>
      <c r="F279" s="61">
        <v>0</v>
      </c>
      <c r="G279" s="61">
        <v>0</v>
      </c>
      <c r="H279" s="61">
        <v>0</v>
      </c>
      <c r="I279" s="61">
        <v>0</v>
      </c>
      <c r="J279" s="61">
        <v>0</v>
      </c>
      <c r="K279" s="61">
        <v>0</v>
      </c>
      <c r="L279" s="61">
        <v>0</v>
      </c>
    </row>
    <row r="280" spans="1:12" s="10" customFormat="1" x14ac:dyDescent="0.2">
      <c r="A280" s="68">
        <v>862</v>
      </c>
      <c r="B280" s="78" t="s">
        <v>297</v>
      </c>
      <c r="C280" s="61">
        <v>0</v>
      </c>
      <c r="D280" s="61">
        <v>0</v>
      </c>
      <c r="E280" s="61">
        <v>0</v>
      </c>
      <c r="F280" s="61">
        <v>0</v>
      </c>
      <c r="G280" s="61">
        <v>0</v>
      </c>
      <c r="H280" s="61">
        <v>0</v>
      </c>
      <c r="I280" s="61">
        <v>0</v>
      </c>
      <c r="J280" s="61">
        <v>0</v>
      </c>
      <c r="K280" s="61">
        <v>0</v>
      </c>
      <c r="L280" s="61">
        <v>0</v>
      </c>
    </row>
    <row r="281" spans="1:12" s="10" customFormat="1" x14ac:dyDescent="0.2">
      <c r="A281" s="68">
        <v>863</v>
      </c>
      <c r="B281" s="78" t="s">
        <v>298</v>
      </c>
      <c r="C281" s="61">
        <v>0</v>
      </c>
      <c r="D281" s="61">
        <v>0</v>
      </c>
      <c r="E281" s="61">
        <v>0</v>
      </c>
      <c r="F281" s="61">
        <v>0</v>
      </c>
      <c r="G281" s="61">
        <v>0</v>
      </c>
      <c r="H281" s="61">
        <v>0</v>
      </c>
      <c r="I281" s="61">
        <v>0</v>
      </c>
      <c r="J281" s="61">
        <v>0</v>
      </c>
      <c r="K281" s="61">
        <v>0</v>
      </c>
      <c r="L281" s="61">
        <v>0</v>
      </c>
    </row>
    <row r="282" spans="1:12" s="10" customFormat="1" x14ac:dyDescent="0.2">
      <c r="A282" s="68">
        <v>864</v>
      </c>
      <c r="B282" s="78" t="s">
        <v>299</v>
      </c>
      <c r="C282" s="61">
        <v>0</v>
      </c>
      <c r="D282" s="61">
        <v>0</v>
      </c>
      <c r="E282" s="61">
        <v>0</v>
      </c>
      <c r="F282" s="61">
        <v>0</v>
      </c>
      <c r="G282" s="61">
        <v>0</v>
      </c>
      <c r="H282" s="61">
        <v>0</v>
      </c>
      <c r="I282" s="61">
        <v>0</v>
      </c>
      <c r="J282" s="61">
        <v>0</v>
      </c>
      <c r="K282" s="61">
        <v>0</v>
      </c>
      <c r="L282" s="61">
        <v>0</v>
      </c>
    </row>
    <row r="283" spans="1:12" s="10" customFormat="1" x14ac:dyDescent="0.2">
      <c r="A283" s="68">
        <v>865</v>
      </c>
      <c r="B283" s="78" t="s">
        <v>300</v>
      </c>
      <c r="C283" s="61">
        <v>0</v>
      </c>
      <c r="D283" s="61">
        <v>0</v>
      </c>
      <c r="E283" s="61">
        <v>0</v>
      </c>
      <c r="F283" s="61">
        <v>0</v>
      </c>
      <c r="G283" s="61">
        <v>0</v>
      </c>
      <c r="H283" s="61">
        <v>0</v>
      </c>
      <c r="I283" s="61">
        <v>0</v>
      </c>
      <c r="J283" s="61">
        <v>0</v>
      </c>
      <c r="K283" s="61">
        <v>0</v>
      </c>
      <c r="L283" s="61">
        <v>0</v>
      </c>
    </row>
    <row r="284" spans="1:12" s="10" customFormat="1" x14ac:dyDescent="0.2">
      <c r="A284" s="68">
        <v>866</v>
      </c>
      <c r="B284" s="78" t="s">
        <v>301</v>
      </c>
      <c r="C284" s="61">
        <v>0</v>
      </c>
      <c r="D284" s="61">
        <v>0</v>
      </c>
      <c r="E284" s="61">
        <v>0</v>
      </c>
      <c r="F284" s="61">
        <v>0</v>
      </c>
      <c r="G284" s="61">
        <v>0</v>
      </c>
      <c r="H284" s="61">
        <v>0</v>
      </c>
      <c r="I284" s="61">
        <v>0</v>
      </c>
      <c r="J284" s="61">
        <v>0</v>
      </c>
      <c r="K284" s="61">
        <v>0</v>
      </c>
      <c r="L284" s="61">
        <v>0</v>
      </c>
    </row>
    <row r="285" spans="1:12" s="10" customFormat="1" ht="25.5" x14ac:dyDescent="0.2">
      <c r="A285" s="68">
        <v>867</v>
      </c>
      <c r="B285" s="60" t="s">
        <v>302</v>
      </c>
      <c r="C285" s="61">
        <v>0</v>
      </c>
      <c r="D285" s="61">
        <v>0</v>
      </c>
      <c r="E285" s="61">
        <v>0</v>
      </c>
      <c r="F285" s="61">
        <v>0</v>
      </c>
      <c r="G285" s="61">
        <v>0</v>
      </c>
      <c r="H285" s="61">
        <v>0</v>
      </c>
      <c r="I285" s="61">
        <v>0</v>
      </c>
      <c r="J285" s="61">
        <v>0</v>
      </c>
      <c r="K285" s="61">
        <v>0</v>
      </c>
      <c r="L285" s="61">
        <v>0</v>
      </c>
    </row>
    <row r="286" spans="1:12" s="10" customFormat="1" x14ac:dyDescent="0.2">
      <c r="A286" s="68">
        <v>868</v>
      </c>
      <c r="B286" s="78" t="s">
        <v>303</v>
      </c>
      <c r="C286" s="61">
        <v>0</v>
      </c>
      <c r="D286" s="61">
        <v>0</v>
      </c>
      <c r="E286" s="61">
        <v>0</v>
      </c>
      <c r="F286" s="61">
        <v>0</v>
      </c>
      <c r="G286" s="61">
        <v>0</v>
      </c>
      <c r="H286" s="61">
        <v>0</v>
      </c>
      <c r="I286" s="61">
        <v>0</v>
      </c>
      <c r="J286" s="61">
        <v>0</v>
      </c>
      <c r="K286" s="61">
        <v>0</v>
      </c>
      <c r="L286" s="61">
        <v>0</v>
      </c>
    </row>
    <row r="287" spans="1:12" s="10" customFormat="1" x14ac:dyDescent="0.2">
      <c r="A287" s="68">
        <v>869</v>
      </c>
      <c r="B287" s="78" t="s">
        <v>304</v>
      </c>
      <c r="C287" s="61">
        <v>0</v>
      </c>
      <c r="D287" s="61">
        <v>0</v>
      </c>
      <c r="E287" s="61">
        <v>0</v>
      </c>
      <c r="F287" s="61">
        <v>0</v>
      </c>
      <c r="G287" s="61">
        <v>0</v>
      </c>
      <c r="H287" s="61">
        <v>0</v>
      </c>
      <c r="I287" s="61">
        <v>0</v>
      </c>
      <c r="J287" s="61">
        <v>0</v>
      </c>
      <c r="K287" s="61">
        <v>0</v>
      </c>
      <c r="L287" s="61">
        <v>0</v>
      </c>
    </row>
    <row r="288" spans="1:12" s="10" customFormat="1" x14ac:dyDescent="0.2">
      <c r="A288" s="68">
        <v>876</v>
      </c>
      <c r="B288" s="69" t="s">
        <v>424</v>
      </c>
      <c r="C288" s="61">
        <v>386</v>
      </c>
      <c r="D288" s="61">
        <v>0</v>
      </c>
      <c r="E288" s="61">
        <v>0</v>
      </c>
      <c r="F288" s="61">
        <v>-386</v>
      </c>
      <c r="G288" s="61">
        <v>0</v>
      </c>
      <c r="H288" s="61">
        <v>0</v>
      </c>
      <c r="I288" s="61">
        <v>0</v>
      </c>
      <c r="J288" s="61">
        <v>0</v>
      </c>
      <c r="K288" s="61">
        <v>0</v>
      </c>
      <c r="L288" s="61">
        <v>4273</v>
      </c>
    </row>
    <row r="289" spans="1:12" s="10" customFormat="1" x14ac:dyDescent="0.2">
      <c r="A289" s="68">
        <v>879</v>
      </c>
      <c r="B289" s="78" t="s">
        <v>305</v>
      </c>
      <c r="C289" s="61">
        <v>0</v>
      </c>
      <c r="D289" s="61">
        <v>0</v>
      </c>
      <c r="E289" s="61">
        <v>0</v>
      </c>
      <c r="F289" s="61">
        <v>0</v>
      </c>
      <c r="G289" s="61">
        <v>0</v>
      </c>
      <c r="H289" s="61">
        <v>0</v>
      </c>
      <c r="I289" s="61">
        <v>0</v>
      </c>
      <c r="J289" s="61">
        <v>0</v>
      </c>
      <c r="K289" s="61">
        <v>0</v>
      </c>
      <c r="L289" s="61">
        <v>0</v>
      </c>
    </row>
    <row r="290" spans="1:12" s="10" customFormat="1" x14ac:dyDescent="0.2">
      <c r="A290" s="68">
        <v>882</v>
      </c>
      <c r="B290" s="78" t="s">
        <v>425</v>
      </c>
      <c r="C290" s="61">
        <v>78</v>
      </c>
      <c r="D290" s="61">
        <v>0</v>
      </c>
      <c r="E290" s="61">
        <v>0</v>
      </c>
      <c r="F290" s="61">
        <v>-78</v>
      </c>
      <c r="G290" s="61">
        <v>0</v>
      </c>
      <c r="H290" s="61">
        <v>0</v>
      </c>
      <c r="I290" s="61">
        <v>0</v>
      </c>
      <c r="J290" s="61">
        <v>0</v>
      </c>
      <c r="K290" s="61">
        <v>0</v>
      </c>
      <c r="L290" s="61">
        <v>863</v>
      </c>
    </row>
    <row r="291" spans="1:12" s="10" customFormat="1" x14ac:dyDescent="0.2">
      <c r="A291" s="68">
        <v>911</v>
      </c>
      <c r="B291" s="78" t="s">
        <v>306</v>
      </c>
      <c r="C291" s="61">
        <v>0</v>
      </c>
      <c r="D291" s="61">
        <v>0</v>
      </c>
      <c r="E291" s="61">
        <v>0</v>
      </c>
      <c r="F291" s="61">
        <v>0</v>
      </c>
      <c r="G291" s="61">
        <v>0</v>
      </c>
      <c r="H291" s="61">
        <v>0</v>
      </c>
      <c r="I291" s="61">
        <v>0</v>
      </c>
      <c r="J291" s="61">
        <v>0</v>
      </c>
      <c r="K291" s="61">
        <v>0</v>
      </c>
      <c r="L291" s="61">
        <v>0</v>
      </c>
    </row>
    <row r="292" spans="1:12" s="10" customFormat="1" x14ac:dyDescent="0.2">
      <c r="A292" s="68">
        <v>912</v>
      </c>
      <c r="B292" s="78" t="s">
        <v>307</v>
      </c>
      <c r="C292" s="61">
        <v>64339</v>
      </c>
      <c r="D292" s="61">
        <v>0</v>
      </c>
      <c r="E292" s="61">
        <v>0</v>
      </c>
      <c r="F292" s="61">
        <v>-64339</v>
      </c>
      <c r="G292" s="61">
        <v>0</v>
      </c>
      <c r="H292" s="61">
        <v>0</v>
      </c>
      <c r="I292" s="61">
        <v>0</v>
      </c>
      <c r="J292" s="61">
        <v>0</v>
      </c>
      <c r="K292" s="61">
        <v>0</v>
      </c>
      <c r="L292" s="61">
        <v>712423</v>
      </c>
    </row>
    <row r="293" spans="1:12" s="10" customFormat="1" x14ac:dyDescent="0.2">
      <c r="A293" s="68">
        <v>913</v>
      </c>
      <c r="B293" s="78" t="s">
        <v>308</v>
      </c>
      <c r="C293" s="61">
        <v>642</v>
      </c>
      <c r="D293" s="61">
        <v>0</v>
      </c>
      <c r="E293" s="61">
        <v>0</v>
      </c>
      <c r="F293" s="61">
        <v>-642</v>
      </c>
      <c r="G293" s="61">
        <v>0</v>
      </c>
      <c r="H293" s="61">
        <v>0</v>
      </c>
      <c r="I293" s="61">
        <v>0</v>
      </c>
      <c r="J293" s="61">
        <v>0</v>
      </c>
      <c r="K293" s="61">
        <v>0</v>
      </c>
      <c r="L293" s="61">
        <v>7116</v>
      </c>
    </row>
    <row r="294" spans="1:12" s="10" customFormat="1" x14ac:dyDescent="0.2">
      <c r="A294" s="68">
        <v>916</v>
      </c>
      <c r="B294" s="78" t="s">
        <v>309</v>
      </c>
      <c r="C294" s="61">
        <v>0</v>
      </c>
      <c r="D294" s="61">
        <v>0</v>
      </c>
      <c r="E294" s="61">
        <v>0</v>
      </c>
      <c r="F294" s="61">
        <v>0</v>
      </c>
      <c r="G294" s="61">
        <v>0</v>
      </c>
      <c r="H294" s="61">
        <v>0</v>
      </c>
      <c r="I294" s="61">
        <v>0</v>
      </c>
      <c r="J294" s="61">
        <v>0</v>
      </c>
      <c r="K294" s="61">
        <v>0</v>
      </c>
      <c r="L294" s="61">
        <v>0</v>
      </c>
    </row>
    <row r="295" spans="1:12" s="10" customFormat="1" x14ac:dyDescent="0.2">
      <c r="A295" s="68">
        <v>920</v>
      </c>
      <c r="B295" s="78" t="s">
        <v>310</v>
      </c>
      <c r="C295" s="61">
        <v>0</v>
      </c>
      <c r="D295" s="61">
        <v>0</v>
      </c>
      <c r="E295" s="61">
        <v>0</v>
      </c>
      <c r="F295" s="61">
        <v>0</v>
      </c>
      <c r="G295" s="61">
        <v>0</v>
      </c>
      <c r="H295" s="61">
        <v>0</v>
      </c>
      <c r="I295" s="61">
        <v>0</v>
      </c>
      <c r="J295" s="61">
        <v>0</v>
      </c>
      <c r="K295" s="61">
        <v>0</v>
      </c>
      <c r="L295" s="61">
        <v>0</v>
      </c>
    </row>
    <row r="296" spans="1:12" s="10" customFormat="1" x14ac:dyDescent="0.2">
      <c r="A296" s="68">
        <v>922</v>
      </c>
      <c r="B296" s="78" t="s">
        <v>311</v>
      </c>
      <c r="C296" s="61">
        <v>80815</v>
      </c>
      <c r="D296" s="61">
        <v>0</v>
      </c>
      <c r="E296" s="61">
        <v>0</v>
      </c>
      <c r="F296" s="61">
        <v>-80815</v>
      </c>
      <c r="G296" s="61">
        <v>0</v>
      </c>
      <c r="H296" s="61">
        <v>0</v>
      </c>
      <c r="I296" s="61">
        <v>0</v>
      </c>
      <c r="J296" s="61">
        <v>0</v>
      </c>
      <c r="K296" s="61">
        <v>0</v>
      </c>
      <c r="L296" s="61">
        <v>894858</v>
      </c>
    </row>
    <row r="297" spans="1:12" s="10" customFormat="1" x14ac:dyDescent="0.2">
      <c r="A297" s="68">
        <v>937</v>
      </c>
      <c r="B297" s="78" t="s">
        <v>312</v>
      </c>
      <c r="C297" s="61">
        <v>13103</v>
      </c>
      <c r="D297" s="61">
        <v>0</v>
      </c>
      <c r="E297" s="61">
        <v>0</v>
      </c>
      <c r="F297" s="61">
        <v>-13103</v>
      </c>
      <c r="G297" s="61">
        <v>0</v>
      </c>
      <c r="H297" s="61">
        <v>0</v>
      </c>
      <c r="I297" s="61">
        <v>0</v>
      </c>
      <c r="J297" s="61">
        <v>0</v>
      </c>
      <c r="K297" s="61">
        <v>0</v>
      </c>
      <c r="L297" s="61">
        <v>145085</v>
      </c>
    </row>
    <row r="298" spans="1:12" s="10" customFormat="1" x14ac:dyDescent="0.2">
      <c r="A298" s="68">
        <v>938</v>
      </c>
      <c r="B298" s="78" t="s">
        <v>313</v>
      </c>
      <c r="C298" s="61">
        <v>5517</v>
      </c>
      <c r="D298" s="61">
        <v>0</v>
      </c>
      <c r="E298" s="61">
        <v>0</v>
      </c>
      <c r="F298" s="61">
        <v>-5517</v>
      </c>
      <c r="G298" s="61">
        <v>0</v>
      </c>
      <c r="H298" s="61">
        <v>0</v>
      </c>
      <c r="I298" s="61">
        <v>0</v>
      </c>
      <c r="J298" s="61">
        <v>0</v>
      </c>
      <c r="K298" s="61">
        <v>0</v>
      </c>
      <c r="L298" s="61">
        <v>61081</v>
      </c>
    </row>
    <row r="299" spans="1:12" s="10" customFormat="1" x14ac:dyDescent="0.2">
      <c r="A299" s="68">
        <v>942</v>
      </c>
      <c r="B299" s="78" t="s">
        <v>314</v>
      </c>
      <c r="C299" s="61">
        <v>9619</v>
      </c>
      <c r="D299" s="61">
        <v>0</v>
      </c>
      <c r="E299" s="61">
        <v>0</v>
      </c>
      <c r="F299" s="61">
        <v>-9619</v>
      </c>
      <c r="G299" s="61">
        <v>0</v>
      </c>
      <c r="H299" s="61">
        <v>0</v>
      </c>
      <c r="I299" s="61">
        <v>0</v>
      </c>
      <c r="J299" s="61">
        <v>0</v>
      </c>
      <c r="K299" s="61">
        <v>0</v>
      </c>
      <c r="L299" s="61">
        <v>106509</v>
      </c>
    </row>
    <row r="300" spans="1:12" s="10" customFormat="1" x14ac:dyDescent="0.2">
      <c r="A300" s="68">
        <v>946</v>
      </c>
      <c r="B300" s="78" t="s">
        <v>315</v>
      </c>
      <c r="C300" s="61">
        <v>0</v>
      </c>
      <c r="D300" s="61">
        <v>0</v>
      </c>
      <c r="E300" s="61">
        <v>0</v>
      </c>
      <c r="F300" s="61">
        <v>0</v>
      </c>
      <c r="G300" s="61">
        <v>0</v>
      </c>
      <c r="H300" s="61">
        <v>0</v>
      </c>
      <c r="I300" s="61">
        <v>0</v>
      </c>
      <c r="J300" s="61">
        <v>0</v>
      </c>
      <c r="K300" s="61">
        <v>0</v>
      </c>
      <c r="L300" s="61">
        <v>0</v>
      </c>
    </row>
    <row r="301" spans="1:12" s="10" customFormat="1" x14ac:dyDescent="0.2">
      <c r="A301" s="68">
        <v>948</v>
      </c>
      <c r="B301" s="78" t="s">
        <v>316</v>
      </c>
      <c r="C301" s="61">
        <v>6001</v>
      </c>
      <c r="D301" s="61">
        <v>0</v>
      </c>
      <c r="E301" s="61">
        <v>0</v>
      </c>
      <c r="F301" s="61">
        <v>-6001</v>
      </c>
      <c r="G301" s="61">
        <v>0</v>
      </c>
      <c r="H301" s="61">
        <v>0</v>
      </c>
      <c r="I301" s="61">
        <v>0</v>
      </c>
      <c r="J301" s="61">
        <v>0</v>
      </c>
      <c r="K301" s="61">
        <v>0</v>
      </c>
      <c r="L301" s="61">
        <v>66446</v>
      </c>
    </row>
    <row r="302" spans="1:12" s="10" customFormat="1" x14ac:dyDescent="0.2">
      <c r="A302" s="68">
        <v>957</v>
      </c>
      <c r="B302" s="78" t="s">
        <v>317</v>
      </c>
      <c r="C302" s="61">
        <v>2278</v>
      </c>
      <c r="D302" s="61">
        <v>0</v>
      </c>
      <c r="E302" s="61">
        <v>0</v>
      </c>
      <c r="F302" s="61">
        <v>-2278</v>
      </c>
      <c r="G302" s="61">
        <v>0</v>
      </c>
      <c r="H302" s="61">
        <v>0</v>
      </c>
      <c r="I302" s="61">
        <v>0</v>
      </c>
      <c r="J302" s="61">
        <v>0</v>
      </c>
      <c r="K302" s="61">
        <v>0</v>
      </c>
      <c r="L302" s="61">
        <v>25220</v>
      </c>
    </row>
    <row r="303" spans="1:12" s="10" customFormat="1" x14ac:dyDescent="0.2">
      <c r="A303" s="68">
        <v>960</v>
      </c>
      <c r="B303" s="78" t="s">
        <v>318</v>
      </c>
      <c r="C303" s="61">
        <v>26796</v>
      </c>
      <c r="D303" s="61">
        <v>0</v>
      </c>
      <c r="E303" s="61">
        <v>0</v>
      </c>
      <c r="F303" s="61">
        <v>-26796</v>
      </c>
      <c r="G303" s="61">
        <v>0</v>
      </c>
      <c r="H303" s="61">
        <v>0</v>
      </c>
      <c r="I303" s="61">
        <v>0</v>
      </c>
      <c r="J303" s="61">
        <v>0</v>
      </c>
      <c r="K303" s="61">
        <v>0</v>
      </c>
      <c r="L303" s="61">
        <v>296712</v>
      </c>
    </row>
    <row r="304" spans="1:12" s="10" customFormat="1" x14ac:dyDescent="0.2">
      <c r="A304" s="68">
        <v>961</v>
      </c>
      <c r="B304" s="78" t="s">
        <v>319</v>
      </c>
      <c r="C304" s="61">
        <v>27740</v>
      </c>
      <c r="D304" s="61">
        <v>0</v>
      </c>
      <c r="E304" s="61">
        <v>0</v>
      </c>
      <c r="F304" s="61">
        <v>-27740</v>
      </c>
      <c r="G304" s="61">
        <v>0</v>
      </c>
      <c r="H304" s="61">
        <v>0</v>
      </c>
      <c r="I304" s="61">
        <v>0</v>
      </c>
      <c r="J304" s="61">
        <v>0</v>
      </c>
      <c r="K304" s="61">
        <v>0</v>
      </c>
      <c r="L304" s="61">
        <v>307166</v>
      </c>
    </row>
    <row r="305" spans="1:12" s="10" customFormat="1" x14ac:dyDescent="0.2">
      <c r="A305" s="68">
        <v>962</v>
      </c>
      <c r="B305" s="78" t="s">
        <v>320</v>
      </c>
      <c r="C305" s="61">
        <v>0</v>
      </c>
      <c r="D305" s="61">
        <v>0</v>
      </c>
      <c r="E305" s="61">
        <v>0</v>
      </c>
      <c r="F305" s="61">
        <v>0</v>
      </c>
      <c r="G305" s="61">
        <v>0</v>
      </c>
      <c r="H305" s="61">
        <v>0</v>
      </c>
      <c r="I305" s="61">
        <v>0</v>
      </c>
      <c r="J305" s="61">
        <v>0</v>
      </c>
      <c r="K305" s="61">
        <v>0</v>
      </c>
      <c r="L305" s="61">
        <v>0</v>
      </c>
    </row>
    <row r="306" spans="1:12" s="10" customFormat="1" x14ac:dyDescent="0.2">
      <c r="A306" s="68">
        <v>963</v>
      </c>
      <c r="B306" s="78" t="s">
        <v>321</v>
      </c>
      <c r="C306" s="61">
        <v>0</v>
      </c>
      <c r="D306" s="61">
        <v>0</v>
      </c>
      <c r="E306" s="61">
        <v>0</v>
      </c>
      <c r="F306" s="61">
        <v>0</v>
      </c>
      <c r="G306" s="61">
        <v>0</v>
      </c>
      <c r="H306" s="61">
        <v>0</v>
      </c>
      <c r="I306" s="61">
        <v>0</v>
      </c>
      <c r="J306" s="61">
        <v>0</v>
      </c>
      <c r="K306" s="61">
        <v>0</v>
      </c>
      <c r="L306" s="61">
        <v>0</v>
      </c>
    </row>
    <row r="307" spans="1:12" s="10" customFormat="1" x14ac:dyDescent="0.2">
      <c r="A307" s="68">
        <v>964</v>
      </c>
      <c r="B307" s="78" t="s">
        <v>322</v>
      </c>
      <c r="C307" s="61">
        <v>0</v>
      </c>
      <c r="D307" s="61">
        <v>0</v>
      </c>
      <c r="E307" s="61">
        <v>0</v>
      </c>
      <c r="F307" s="61">
        <v>0</v>
      </c>
      <c r="G307" s="61">
        <v>0</v>
      </c>
      <c r="H307" s="61">
        <v>0</v>
      </c>
      <c r="I307" s="61">
        <v>0</v>
      </c>
      <c r="J307" s="61">
        <v>0</v>
      </c>
      <c r="K307" s="61">
        <v>0</v>
      </c>
      <c r="L307" s="61">
        <v>0</v>
      </c>
    </row>
    <row r="308" spans="1:12" s="10" customFormat="1" x14ac:dyDescent="0.2">
      <c r="A308" s="68">
        <v>968</v>
      </c>
      <c r="B308" s="78" t="s">
        <v>323</v>
      </c>
      <c r="C308" s="61">
        <v>0</v>
      </c>
      <c r="D308" s="61">
        <v>0</v>
      </c>
      <c r="E308" s="61">
        <v>0</v>
      </c>
      <c r="F308" s="61">
        <v>0</v>
      </c>
      <c r="G308" s="61">
        <v>0</v>
      </c>
      <c r="H308" s="61">
        <v>0</v>
      </c>
      <c r="I308" s="61">
        <v>0</v>
      </c>
      <c r="J308" s="61">
        <v>0</v>
      </c>
      <c r="K308" s="61">
        <v>0</v>
      </c>
      <c r="L308" s="61">
        <v>0</v>
      </c>
    </row>
    <row r="309" spans="1:12" s="10" customFormat="1" x14ac:dyDescent="0.2">
      <c r="A309" s="68">
        <v>972</v>
      </c>
      <c r="B309" s="78" t="s">
        <v>324</v>
      </c>
      <c r="C309" s="61">
        <v>0</v>
      </c>
      <c r="D309" s="61">
        <v>0</v>
      </c>
      <c r="E309" s="61">
        <v>0</v>
      </c>
      <c r="F309" s="61">
        <v>0</v>
      </c>
      <c r="G309" s="61">
        <v>0</v>
      </c>
      <c r="H309" s="61">
        <v>0</v>
      </c>
      <c r="I309" s="61">
        <v>0</v>
      </c>
      <c r="J309" s="61">
        <v>0</v>
      </c>
      <c r="K309" s="61">
        <v>0</v>
      </c>
      <c r="L309" s="61">
        <v>0</v>
      </c>
    </row>
    <row r="310" spans="1:12" s="10" customFormat="1" x14ac:dyDescent="0.2">
      <c r="A310" s="68">
        <v>977</v>
      </c>
      <c r="B310" s="78" t="s">
        <v>426</v>
      </c>
      <c r="C310" s="61">
        <v>255</v>
      </c>
      <c r="D310" s="61">
        <v>0</v>
      </c>
      <c r="E310" s="61">
        <v>0</v>
      </c>
      <c r="F310" s="61">
        <v>-255</v>
      </c>
      <c r="G310" s="61">
        <v>0</v>
      </c>
      <c r="H310" s="61">
        <v>0</v>
      </c>
      <c r="I310" s="61">
        <v>0</v>
      </c>
      <c r="J310" s="61">
        <v>0</v>
      </c>
      <c r="K310" s="61">
        <v>0</v>
      </c>
      <c r="L310" s="61">
        <v>2828</v>
      </c>
    </row>
    <row r="311" spans="1:12" s="10" customFormat="1" x14ac:dyDescent="0.2">
      <c r="A311" s="68">
        <v>980</v>
      </c>
      <c r="B311" s="78" t="s">
        <v>325</v>
      </c>
      <c r="C311" s="61">
        <v>0</v>
      </c>
      <c r="D311" s="61">
        <v>0</v>
      </c>
      <c r="E311" s="61">
        <v>0</v>
      </c>
      <c r="F311" s="61">
        <v>0</v>
      </c>
      <c r="G311" s="61">
        <v>0</v>
      </c>
      <c r="H311" s="61">
        <v>0</v>
      </c>
      <c r="I311" s="61">
        <v>0</v>
      </c>
      <c r="J311" s="61">
        <v>0</v>
      </c>
      <c r="K311" s="61">
        <v>0</v>
      </c>
      <c r="L311" s="61">
        <v>0</v>
      </c>
    </row>
    <row r="312" spans="1:12" s="10" customFormat="1" x14ac:dyDescent="0.2">
      <c r="A312" s="68">
        <v>986</v>
      </c>
      <c r="B312" s="78" t="s">
        <v>326</v>
      </c>
      <c r="C312" s="61">
        <v>0</v>
      </c>
      <c r="D312" s="61">
        <v>0</v>
      </c>
      <c r="E312" s="61">
        <v>0</v>
      </c>
      <c r="F312" s="61">
        <v>0</v>
      </c>
      <c r="G312" s="61">
        <v>0</v>
      </c>
      <c r="H312" s="61">
        <v>0</v>
      </c>
      <c r="I312" s="61">
        <v>0</v>
      </c>
      <c r="J312" s="61">
        <v>0</v>
      </c>
      <c r="K312" s="61">
        <v>0</v>
      </c>
      <c r="L312" s="61">
        <v>0</v>
      </c>
    </row>
    <row r="313" spans="1:12" s="10" customFormat="1" x14ac:dyDescent="0.2">
      <c r="A313" s="68">
        <v>989</v>
      </c>
      <c r="B313" s="78" t="s">
        <v>327</v>
      </c>
      <c r="C313" s="61">
        <v>0</v>
      </c>
      <c r="D313" s="61">
        <v>0</v>
      </c>
      <c r="E313" s="61">
        <v>0</v>
      </c>
      <c r="F313" s="61">
        <v>0</v>
      </c>
      <c r="G313" s="61">
        <v>0</v>
      </c>
      <c r="H313" s="61">
        <v>0</v>
      </c>
      <c r="I313" s="61">
        <v>0</v>
      </c>
      <c r="J313" s="61">
        <v>0</v>
      </c>
      <c r="K313" s="61">
        <v>0</v>
      </c>
      <c r="L313" s="61">
        <v>0</v>
      </c>
    </row>
    <row r="314" spans="1:12" s="10" customFormat="1" x14ac:dyDescent="0.2">
      <c r="A314" s="68">
        <v>992</v>
      </c>
      <c r="B314" s="78" t="s">
        <v>328</v>
      </c>
      <c r="C314" s="61">
        <v>0</v>
      </c>
      <c r="D314" s="61">
        <v>0</v>
      </c>
      <c r="E314" s="61">
        <v>0</v>
      </c>
      <c r="F314" s="61">
        <v>0</v>
      </c>
      <c r="G314" s="61">
        <v>0</v>
      </c>
      <c r="H314" s="61">
        <v>0</v>
      </c>
      <c r="I314" s="61">
        <v>0</v>
      </c>
      <c r="J314" s="61">
        <v>0</v>
      </c>
      <c r="K314" s="61">
        <v>0</v>
      </c>
      <c r="L314" s="61">
        <v>0</v>
      </c>
    </row>
    <row r="315" spans="1:12" s="10" customFormat="1" x14ac:dyDescent="0.2">
      <c r="A315" s="68">
        <v>993</v>
      </c>
      <c r="B315" s="78" t="s">
        <v>329</v>
      </c>
      <c r="C315" s="61">
        <v>0</v>
      </c>
      <c r="D315" s="61">
        <v>0</v>
      </c>
      <c r="E315" s="61">
        <v>0</v>
      </c>
      <c r="F315" s="61">
        <v>0</v>
      </c>
      <c r="G315" s="61">
        <v>0</v>
      </c>
      <c r="H315" s="61">
        <v>0</v>
      </c>
      <c r="I315" s="61">
        <v>0</v>
      </c>
      <c r="J315" s="61">
        <v>0</v>
      </c>
      <c r="K315" s="61">
        <v>0</v>
      </c>
      <c r="L315" s="61">
        <v>0</v>
      </c>
    </row>
    <row r="316" spans="1:12" s="10" customFormat="1" x14ac:dyDescent="0.2">
      <c r="A316" s="68">
        <v>995</v>
      </c>
      <c r="B316" s="78" t="s">
        <v>330</v>
      </c>
      <c r="C316" s="61">
        <v>0</v>
      </c>
      <c r="D316" s="61">
        <v>0</v>
      </c>
      <c r="E316" s="61">
        <v>0</v>
      </c>
      <c r="F316" s="61">
        <v>0</v>
      </c>
      <c r="G316" s="61">
        <v>0</v>
      </c>
      <c r="H316" s="61">
        <v>0</v>
      </c>
      <c r="I316" s="61">
        <v>0</v>
      </c>
      <c r="J316" s="61">
        <v>0</v>
      </c>
      <c r="K316" s="61">
        <v>0</v>
      </c>
      <c r="L316" s="61">
        <v>0</v>
      </c>
    </row>
    <row r="317" spans="1:12" s="10" customFormat="1" ht="15" x14ac:dyDescent="0.2">
      <c r="A317" s="68">
        <v>999</v>
      </c>
      <c r="B317" s="78" t="s">
        <v>331</v>
      </c>
      <c r="C317" s="79">
        <v>438274</v>
      </c>
      <c r="D317" s="79">
        <v>0</v>
      </c>
      <c r="E317" s="79">
        <v>0</v>
      </c>
      <c r="F317" s="79">
        <v>-438274</v>
      </c>
      <c r="G317" s="79">
        <v>0</v>
      </c>
      <c r="H317" s="79">
        <v>0</v>
      </c>
      <c r="I317" s="79">
        <v>0</v>
      </c>
      <c r="J317" s="79">
        <v>0</v>
      </c>
      <c r="K317" s="79">
        <v>0</v>
      </c>
      <c r="L317" s="79">
        <v>4852992</v>
      </c>
    </row>
    <row r="319" spans="1:12" s="32" customFormat="1" ht="15" x14ac:dyDescent="0.35">
      <c r="A319" s="28" t="s">
        <v>332</v>
      </c>
      <c r="B319" s="39"/>
      <c r="C319" s="31">
        <f>SUM(C5:C317)</f>
        <v>32820120</v>
      </c>
      <c r="D319" s="31">
        <f>SUM(D5:D317)</f>
        <v>0</v>
      </c>
      <c r="E319" s="31">
        <f>SUM(E5:E317)</f>
        <v>0</v>
      </c>
      <c r="F319" s="31">
        <f>-C319</f>
        <v>-32820120</v>
      </c>
      <c r="G319" s="31">
        <f t="shared" ref="G319:L319" si="0">SUM(G5:G317)</f>
        <v>0</v>
      </c>
      <c r="H319" s="31">
        <f t="shared" si="0"/>
        <v>0</v>
      </c>
      <c r="I319" s="31">
        <f t="shared" si="0"/>
        <v>0</v>
      </c>
      <c r="J319" s="31">
        <f t="shared" si="0"/>
        <v>0</v>
      </c>
      <c r="K319" s="31">
        <f t="shared" si="0"/>
        <v>0</v>
      </c>
      <c r="L319" s="31">
        <f t="shared" si="0"/>
        <v>363415733</v>
      </c>
    </row>
  </sheetData>
  <mergeCells count="1">
    <mergeCell ref="C2:L2"/>
  </mergeCells>
  <printOptions horizontalCentered="1"/>
  <pageMargins left="0" right="0" top="0.25" bottom="0.5" header="0.3" footer="0.3"/>
  <pageSetup scale="75" fitToHeight="0" pageOrder="overThenDown" orientation="landscape" r:id="rId1"/>
  <headerFooter scaleWithDoc="0">
    <oddFooter>&amp;L&amp;Z&amp;F&amp;R&amp;D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3829E-0F77-4593-AD97-029C6F6565AC}">
  <sheetPr codeName="Sheet9">
    <tabColor theme="6" tint="-0.249977111117893"/>
  </sheetPr>
  <dimension ref="A1:U327"/>
  <sheetViews>
    <sheetView showGridLines="0" zoomScale="85" zoomScaleNormal="85" workbookViewId="0">
      <pane xSplit="3" ySplit="12" topLeftCell="D124" activePane="bottomRight" state="frozen"/>
      <selection activeCell="B3" sqref="B3"/>
      <selection pane="topRight" activeCell="B3" sqref="B3"/>
      <selection pane="bottomLeft" activeCell="B3" sqref="B3"/>
      <selection pane="bottomRight" activeCell="A177" sqref="A177:XFD177"/>
    </sheetView>
  </sheetViews>
  <sheetFormatPr defaultColWidth="9.140625" defaultRowHeight="12.75" x14ac:dyDescent="0.2"/>
  <cols>
    <col min="1" max="1" width="10.42578125" style="2" bestFit="1" customWidth="1"/>
    <col min="2" max="2" width="37.28515625" style="2" bestFit="1" customWidth="1"/>
    <col min="3" max="3" width="11.28515625" style="2" bestFit="1" customWidth="1"/>
    <col min="4" max="4" width="16.5703125" style="2" bestFit="1" customWidth="1"/>
    <col min="5" max="5" width="11.85546875" style="2" customWidth="1"/>
    <col min="6" max="6" width="12.140625" style="2" customWidth="1"/>
    <col min="7" max="7" width="11.85546875" style="2" bestFit="1" customWidth="1"/>
    <col min="8" max="8" width="16.28515625" style="2" customWidth="1"/>
    <col min="9" max="9" width="12.42578125" style="2" customWidth="1"/>
    <col min="10" max="10" width="2.140625" style="2" customWidth="1"/>
    <col min="11" max="11" width="13" style="2" customWidth="1"/>
    <col min="12" max="12" width="14" style="2" customWidth="1"/>
    <col min="13" max="13" width="15" style="2" bestFit="1" customWidth="1"/>
    <col min="14" max="14" width="16.5703125" style="2" customWidth="1"/>
    <col min="15" max="15" width="13.7109375" style="2" customWidth="1"/>
    <col min="16" max="16" width="1.7109375" style="2" customWidth="1"/>
    <col min="17" max="17" width="14.28515625" style="2" customWidth="1"/>
    <col min="18" max="18" width="1.5703125" style="2" customWidth="1"/>
    <col min="19" max="19" width="16" style="2" bestFit="1" customWidth="1"/>
    <col min="20" max="20" width="1.5703125" style="2" customWidth="1"/>
    <col min="21" max="21" width="13.7109375" style="2" customWidth="1"/>
    <col min="22" max="16384" width="9.140625" style="2"/>
  </cols>
  <sheetData>
    <row r="1" spans="1:21" ht="15.75" x14ac:dyDescent="0.25">
      <c r="A1" s="1" t="s">
        <v>369</v>
      </c>
      <c r="B1" s="1"/>
      <c r="C1" s="3" t="s">
        <v>1</v>
      </c>
      <c r="D1" s="3" t="s">
        <v>2</v>
      </c>
      <c r="E1" s="3" t="s">
        <v>3</v>
      </c>
      <c r="F1" s="3" t="s">
        <v>4</v>
      </c>
      <c r="G1" s="3" t="s">
        <v>5</v>
      </c>
      <c r="H1" s="3" t="s">
        <v>6</v>
      </c>
      <c r="I1" s="3" t="s">
        <v>7</v>
      </c>
      <c r="J1" s="3"/>
      <c r="K1" s="3" t="s">
        <v>8</v>
      </c>
      <c r="L1" s="3" t="s">
        <v>9</v>
      </c>
      <c r="M1" s="3" t="s">
        <v>10</v>
      </c>
      <c r="N1" s="3" t="s">
        <v>11</v>
      </c>
      <c r="O1" s="3" t="s">
        <v>12</v>
      </c>
      <c r="P1" s="3"/>
      <c r="Q1" s="3" t="s">
        <v>370</v>
      </c>
      <c r="R1" s="3"/>
      <c r="S1" s="3" t="s">
        <v>371</v>
      </c>
      <c r="T1" s="3"/>
      <c r="U1" s="3" t="s">
        <v>372</v>
      </c>
    </row>
    <row r="2" spans="1:21" x14ac:dyDescent="0.2">
      <c r="E2" s="186" t="s">
        <v>373</v>
      </c>
      <c r="F2" s="186"/>
      <c r="G2" s="186"/>
      <c r="H2" s="186"/>
      <c r="I2" s="186"/>
      <c r="J2" s="10"/>
      <c r="K2" s="186" t="s">
        <v>374</v>
      </c>
      <c r="L2" s="186"/>
      <c r="M2" s="186"/>
      <c r="N2" s="186"/>
      <c r="O2" s="186"/>
      <c r="P2" s="10"/>
      <c r="Q2" s="186" t="s">
        <v>334</v>
      </c>
      <c r="R2" s="186"/>
      <c r="S2" s="186"/>
      <c r="T2" s="186"/>
      <c r="U2" s="186"/>
    </row>
    <row r="3" spans="1:21" x14ac:dyDescent="0.2">
      <c r="H3" s="10"/>
      <c r="N3" s="10"/>
      <c r="S3" s="10" t="s">
        <v>375</v>
      </c>
    </row>
    <row r="4" spans="1:21" x14ac:dyDescent="0.2">
      <c r="H4" s="10" t="s">
        <v>376</v>
      </c>
      <c r="N4" s="10" t="s">
        <v>376</v>
      </c>
      <c r="S4" s="10" t="s">
        <v>377</v>
      </c>
    </row>
    <row r="5" spans="1:21" x14ac:dyDescent="0.2">
      <c r="F5" s="10" t="s">
        <v>378</v>
      </c>
      <c r="G5" s="10"/>
      <c r="H5" s="10" t="s">
        <v>379</v>
      </c>
      <c r="I5" s="10"/>
      <c r="J5" s="10"/>
      <c r="K5" s="10"/>
      <c r="L5" s="10" t="s">
        <v>378</v>
      </c>
      <c r="M5" s="10"/>
      <c r="N5" s="10" t="s">
        <v>379</v>
      </c>
      <c r="O5" s="10"/>
      <c r="P5" s="10"/>
      <c r="Q5" s="10"/>
      <c r="R5" s="10"/>
      <c r="S5" s="10" t="s">
        <v>379</v>
      </c>
      <c r="T5" s="10"/>
    </row>
    <row r="6" spans="1:21" x14ac:dyDescent="0.2">
      <c r="F6" s="10" t="s">
        <v>380</v>
      </c>
      <c r="G6" s="10"/>
      <c r="H6" s="10" t="s">
        <v>381</v>
      </c>
      <c r="I6" s="10"/>
      <c r="J6" s="10"/>
      <c r="K6" s="10"/>
      <c r="L6" s="10" t="s">
        <v>380</v>
      </c>
      <c r="M6" s="10"/>
      <c r="N6" s="10" t="s">
        <v>381</v>
      </c>
      <c r="O6" s="10"/>
      <c r="P6" s="10"/>
      <c r="Q6" s="10"/>
      <c r="R6" s="10"/>
      <c r="S6" s="10" t="s">
        <v>381</v>
      </c>
      <c r="T6" s="10"/>
    </row>
    <row r="7" spans="1:21" x14ac:dyDescent="0.2">
      <c r="F7" s="10" t="s">
        <v>382</v>
      </c>
      <c r="G7" s="10"/>
      <c r="H7" s="10" t="s">
        <v>380</v>
      </c>
      <c r="I7" s="10"/>
      <c r="J7" s="10"/>
      <c r="K7" s="10"/>
      <c r="L7" s="10" t="s">
        <v>382</v>
      </c>
      <c r="M7" s="10"/>
      <c r="N7" s="10" t="s">
        <v>380</v>
      </c>
      <c r="O7" s="10"/>
      <c r="P7" s="10"/>
      <c r="Q7" s="10"/>
      <c r="R7" s="10"/>
      <c r="S7" s="10" t="s">
        <v>380</v>
      </c>
      <c r="T7" s="10"/>
    </row>
    <row r="8" spans="1:21" x14ac:dyDescent="0.2">
      <c r="E8" s="10" t="s">
        <v>383</v>
      </c>
      <c r="F8" s="10" t="s">
        <v>384</v>
      </c>
      <c r="G8" s="10"/>
      <c r="H8" s="10" t="s">
        <v>13</v>
      </c>
      <c r="I8" s="10" t="s">
        <v>385</v>
      </c>
      <c r="J8" s="10"/>
      <c r="K8" s="10" t="s">
        <v>386</v>
      </c>
      <c r="L8" s="10" t="s">
        <v>384</v>
      </c>
      <c r="M8" s="10"/>
      <c r="N8" s="10" t="s">
        <v>13</v>
      </c>
      <c r="O8" s="10" t="s">
        <v>385</v>
      </c>
      <c r="P8" s="10"/>
      <c r="Q8" s="10" t="s">
        <v>387</v>
      </c>
      <c r="R8" s="10"/>
      <c r="S8" s="10" t="s">
        <v>13</v>
      </c>
      <c r="T8" s="10"/>
      <c r="U8" s="10"/>
    </row>
    <row r="9" spans="1:21" x14ac:dyDescent="0.2">
      <c r="E9" s="10" t="s">
        <v>380</v>
      </c>
      <c r="F9" s="10" t="s">
        <v>388</v>
      </c>
      <c r="G9" s="10"/>
      <c r="H9" s="10" t="s">
        <v>19</v>
      </c>
      <c r="I9" s="10" t="s">
        <v>389</v>
      </c>
      <c r="J9" s="10"/>
      <c r="K9" s="10" t="s">
        <v>380</v>
      </c>
      <c r="L9" s="10" t="s">
        <v>388</v>
      </c>
      <c r="M9" s="10"/>
      <c r="N9" s="10" t="s">
        <v>19</v>
      </c>
      <c r="O9" s="10" t="s">
        <v>389</v>
      </c>
      <c r="P9" s="10"/>
      <c r="Q9" s="10" t="s">
        <v>390</v>
      </c>
      <c r="R9" s="10"/>
      <c r="S9" s="10" t="s">
        <v>19</v>
      </c>
      <c r="T9" s="10"/>
      <c r="U9" s="10" t="s">
        <v>385</v>
      </c>
    </row>
    <row r="10" spans="1:21" x14ac:dyDescent="0.2">
      <c r="E10" s="10" t="s">
        <v>391</v>
      </c>
      <c r="F10" s="10" t="s">
        <v>392</v>
      </c>
      <c r="G10" s="10"/>
      <c r="H10" s="10" t="s">
        <v>393</v>
      </c>
      <c r="I10" s="10" t="s">
        <v>394</v>
      </c>
      <c r="J10" s="10"/>
      <c r="K10" s="10" t="s">
        <v>391</v>
      </c>
      <c r="L10" s="10" t="s">
        <v>392</v>
      </c>
      <c r="M10" s="10"/>
      <c r="N10" s="10" t="s">
        <v>393</v>
      </c>
      <c r="O10" s="10" t="s">
        <v>395</v>
      </c>
      <c r="P10" s="10"/>
      <c r="Q10" s="10" t="s">
        <v>396</v>
      </c>
      <c r="R10" s="10"/>
      <c r="S10" s="10" t="s">
        <v>393</v>
      </c>
      <c r="T10" s="10"/>
      <c r="U10" s="10" t="s">
        <v>13</v>
      </c>
    </row>
    <row r="11" spans="1:21" x14ac:dyDescent="0.2">
      <c r="B11" s="10"/>
      <c r="C11" s="5" t="s">
        <v>14</v>
      </c>
      <c r="D11" s="10" t="s">
        <v>397</v>
      </c>
      <c r="E11" s="10" t="s">
        <v>384</v>
      </c>
      <c r="F11" s="10" t="s">
        <v>398</v>
      </c>
      <c r="G11" s="10" t="s">
        <v>399</v>
      </c>
      <c r="H11" s="10" t="s">
        <v>390</v>
      </c>
      <c r="I11" s="10" t="s">
        <v>400</v>
      </c>
      <c r="J11" s="10"/>
      <c r="K11" s="10" t="s">
        <v>384</v>
      </c>
      <c r="L11" s="10" t="s">
        <v>398</v>
      </c>
      <c r="M11" s="10" t="s">
        <v>399</v>
      </c>
      <c r="N11" s="10" t="s">
        <v>390</v>
      </c>
      <c r="O11" s="10" t="s">
        <v>400</v>
      </c>
      <c r="P11" s="10"/>
      <c r="Q11" s="10" t="s">
        <v>401</v>
      </c>
      <c r="R11" s="10"/>
      <c r="S11" s="10" t="s">
        <v>390</v>
      </c>
      <c r="T11" s="10"/>
      <c r="U11" s="10" t="s">
        <v>401</v>
      </c>
    </row>
    <row r="12" spans="1:21" x14ac:dyDescent="0.2">
      <c r="A12" s="44" t="s">
        <v>18</v>
      </c>
      <c r="B12" s="45" t="s">
        <v>13</v>
      </c>
      <c r="C12" s="46" t="s">
        <v>20</v>
      </c>
      <c r="D12" s="47" t="s">
        <v>21</v>
      </c>
      <c r="E12" s="47" t="s">
        <v>402</v>
      </c>
      <c r="F12" s="47" t="s">
        <v>403</v>
      </c>
      <c r="G12" s="47" t="s">
        <v>404</v>
      </c>
      <c r="H12" s="47" t="s">
        <v>19</v>
      </c>
      <c r="I12" s="47" t="s">
        <v>405</v>
      </c>
      <c r="J12" s="47"/>
      <c r="K12" s="47" t="s">
        <v>402</v>
      </c>
      <c r="L12" s="47" t="s">
        <v>403</v>
      </c>
      <c r="M12" s="47" t="s">
        <v>404</v>
      </c>
      <c r="N12" s="47" t="s">
        <v>19</v>
      </c>
      <c r="O12" s="47" t="s">
        <v>405</v>
      </c>
      <c r="P12" s="47"/>
      <c r="Q12" s="47" t="s">
        <v>406</v>
      </c>
      <c r="R12" s="47"/>
      <c r="S12" s="47" t="s">
        <v>19</v>
      </c>
      <c r="T12" s="47"/>
      <c r="U12" s="47" t="s">
        <v>406</v>
      </c>
    </row>
    <row r="13" spans="1:21" ht="15" x14ac:dyDescent="0.2">
      <c r="A13" s="68">
        <v>5</v>
      </c>
      <c r="B13" s="69" t="s">
        <v>25</v>
      </c>
      <c r="C13" s="70">
        <v>0</v>
      </c>
      <c r="D13" s="71">
        <v>0</v>
      </c>
      <c r="E13" s="71">
        <v>0</v>
      </c>
      <c r="F13" s="71">
        <v>0</v>
      </c>
      <c r="G13" s="71">
        <v>0</v>
      </c>
      <c r="H13" s="71">
        <v>0</v>
      </c>
      <c r="I13" s="71">
        <v>0</v>
      </c>
      <c r="J13" s="71"/>
      <c r="K13" s="71">
        <v>0</v>
      </c>
      <c r="L13" s="71">
        <v>0</v>
      </c>
      <c r="M13" s="71">
        <v>0</v>
      </c>
      <c r="N13" s="71">
        <v>0</v>
      </c>
      <c r="O13" s="71">
        <v>0</v>
      </c>
      <c r="P13" s="72"/>
      <c r="Q13" s="71">
        <v>0</v>
      </c>
      <c r="R13" s="72"/>
      <c r="S13" s="71">
        <v>0</v>
      </c>
      <c r="T13" s="72"/>
      <c r="U13" s="72">
        <v>0</v>
      </c>
    </row>
    <row r="14" spans="1:21" ht="15" x14ac:dyDescent="0.2">
      <c r="A14" s="68">
        <v>6</v>
      </c>
      <c r="B14" s="69" t="s">
        <v>26</v>
      </c>
      <c r="C14" s="73">
        <v>0</v>
      </c>
      <c r="D14" s="61">
        <v>0</v>
      </c>
      <c r="E14" s="74">
        <v>0</v>
      </c>
      <c r="F14" s="74">
        <v>0</v>
      </c>
      <c r="G14" s="74">
        <v>0</v>
      </c>
      <c r="H14" s="74">
        <v>0</v>
      </c>
      <c r="I14" s="74">
        <v>0</v>
      </c>
      <c r="J14" s="74"/>
      <c r="K14" s="74">
        <v>0</v>
      </c>
      <c r="L14" s="74">
        <v>0</v>
      </c>
      <c r="M14" s="74">
        <v>0</v>
      </c>
      <c r="N14" s="74">
        <v>0</v>
      </c>
      <c r="O14" s="74">
        <v>0</v>
      </c>
      <c r="P14" s="74"/>
      <c r="Q14" s="74">
        <v>0</v>
      </c>
      <c r="R14" s="74"/>
      <c r="S14" s="74">
        <v>0</v>
      </c>
      <c r="T14" s="74"/>
      <c r="U14" s="74">
        <v>0</v>
      </c>
    </row>
    <row r="15" spans="1:21" ht="15" x14ac:dyDescent="0.2">
      <c r="A15" s="68">
        <v>7</v>
      </c>
      <c r="B15" s="69" t="s">
        <v>27</v>
      </c>
      <c r="C15" s="73">
        <v>0</v>
      </c>
      <c r="D15" s="61">
        <v>0</v>
      </c>
      <c r="E15" s="74">
        <v>0</v>
      </c>
      <c r="F15" s="74">
        <v>0</v>
      </c>
      <c r="G15" s="74">
        <v>0</v>
      </c>
      <c r="H15" s="74">
        <v>0</v>
      </c>
      <c r="I15" s="74">
        <v>0</v>
      </c>
      <c r="J15" s="74"/>
      <c r="K15" s="74">
        <v>0</v>
      </c>
      <c r="L15" s="74">
        <v>0</v>
      </c>
      <c r="M15" s="74">
        <v>0</v>
      </c>
      <c r="N15" s="74">
        <v>0</v>
      </c>
      <c r="O15" s="74">
        <v>0</v>
      </c>
      <c r="P15" s="74"/>
      <c r="Q15" s="74">
        <v>0</v>
      </c>
      <c r="R15" s="74"/>
      <c r="S15" s="74">
        <v>0</v>
      </c>
      <c r="T15" s="74"/>
      <c r="U15" s="74">
        <v>0</v>
      </c>
    </row>
    <row r="16" spans="1:21" ht="15" x14ac:dyDescent="0.2">
      <c r="A16" s="68">
        <v>47</v>
      </c>
      <c r="B16" s="69" t="s">
        <v>28</v>
      </c>
      <c r="C16" s="73">
        <v>0</v>
      </c>
      <c r="D16" s="61">
        <v>0</v>
      </c>
      <c r="E16" s="74">
        <v>0</v>
      </c>
      <c r="F16" s="74">
        <v>0</v>
      </c>
      <c r="G16" s="74">
        <v>0</v>
      </c>
      <c r="H16" s="74">
        <v>0</v>
      </c>
      <c r="I16" s="74">
        <v>0</v>
      </c>
      <c r="J16" s="74"/>
      <c r="K16" s="74">
        <v>0</v>
      </c>
      <c r="L16" s="74">
        <v>0</v>
      </c>
      <c r="M16" s="74">
        <v>0</v>
      </c>
      <c r="N16" s="74">
        <v>0</v>
      </c>
      <c r="O16" s="74">
        <v>0</v>
      </c>
      <c r="P16" s="74"/>
      <c r="Q16" s="74">
        <v>0</v>
      </c>
      <c r="R16" s="74"/>
      <c r="S16" s="74">
        <v>0</v>
      </c>
      <c r="T16" s="74"/>
      <c r="U16" s="74">
        <v>0</v>
      </c>
    </row>
    <row r="17" spans="1:21" ht="15" x14ac:dyDescent="0.2">
      <c r="A17" s="68">
        <v>48</v>
      </c>
      <c r="B17" s="69" t="s">
        <v>29</v>
      </c>
      <c r="C17" s="73">
        <v>0</v>
      </c>
      <c r="D17" s="61">
        <v>0</v>
      </c>
      <c r="E17" s="74">
        <v>0</v>
      </c>
      <c r="F17" s="74">
        <v>0</v>
      </c>
      <c r="G17" s="74">
        <v>0</v>
      </c>
      <c r="H17" s="74">
        <v>0</v>
      </c>
      <c r="I17" s="74">
        <v>0</v>
      </c>
      <c r="J17" s="74"/>
      <c r="K17" s="74">
        <v>0</v>
      </c>
      <c r="L17" s="74">
        <v>0</v>
      </c>
      <c r="M17" s="74">
        <v>0</v>
      </c>
      <c r="N17" s="74">
        <v>0</v>
      </c>
      <c r="O17" s="74">
        <v>0</v>
      </c>
      <c r="P17" s="74"/>
      <c r="Q17" s="74">
        <v>0</v>
      </c>
      <c r="R17" s="74"/>
      <c r="S17" s="74">
        <v>0</v>
      </c>
      <c r="T17" s="74"/>
      <c r="U17" s="74">
        <v>0</v>
      </c>
    </row>
    <row r="18" spans="1:21" ht="15" x14ac:dyDescent="0.2">
      <c r="A18" s="68">
        <v>90</v>
      </c>
      <c r="B18" s="69" t="s">
        <v>30</v>
      </c>
      <c r="C18" s="73">
        <v>5.1267168306226732E-5</v>
      </c>
      <c r="D18" s="61">
        <v>18633</v>
      </c>
      <c r="E18" s="74">
        <v>0</v>
      </c>
      <c r="F18" s="74">
        <v>0</v>
      </c>
      <c r="G18" s="74">
        <v>0</v>
      </c>
      <c r="H18" s="74">
        <v>8731</v>
      </c>
      <c r="I18" s="74">
        <v>8731</v>
      </c>
      <c r="J18" s="74"/>
      <c r="K18" s="74">
        <v>8508</v>
      </c>
      <c r="L18" s="74">
        <v>0</v>
      </c>
      <c r="M18" s="74">
        <v>17246</v>
      </c>
      <c r="N18" s="74">
        <v>1078</v>
      </c>
      <c r="O18" s="74">
        <v>26832</v>
      </c>
      <c r="P18" s="74"/>
      <c r="Q18" s="74">
        <v>-10779</v>
      </c>
      <c r="R18" s="74"/>
      <c r="S18" s="74">
        <v>1476</v>
      </c>
      <c r="T18" s="74"/>
      <c r="U18" s="74">
        <v>-9303</v>
      </c>
    </row>
    <row r="19" spans="1:21" ht="15" x14ac:dyDescent="0.2">
      <c r="A19" s="68">
        <v>91</v>
      </c>
      <c r="B19" s="69" t="s">
        <v>31</v>
      </c>
      <c r="C19" s="73">
        <v>3.7345423193966384E-5</v>
      </c>
      <c r="D19" s="61">
        <v>13572</v>
      </c>
      <c r="E19" s="74">
        <v>0</v>
      </c>
      <c r="F19" s="74">
        <v>0</v>
      </c>
      <c r="G19" s="74">
        <v>0</v>
      </c>
      <c r="H19" s="74">
        <v>8578</v>
      </c>
      <c r="I19" s="74">
        <v>8578</v>
      </c>
      <c r="J19" s="74"/>
      <c r="K19" s="74">
        <v>6198</v>
      </c>
      <c r="L19" s="74">
        <v>0</v>
      </c>
      <c r="M19" s="74">
        <v>12563</v>
      </c>
      <c r="N19" s="74">
        <v>15021</v>
      </c>
      <c r="O19" s="74">
        <v>33782</v>
      </c>
      <c r="P19" s="74"/>
      <c r="Q19" s="74">
        <v>-7853</v>
      </c>
      <c r="R19" s="74"/>
      <c r="S19" s="74">
        <v>8630</v>
      </c>
      <c r="T19" s="74"/>
      <c r="U19" s="74">
        <v>777</v>
      </c>
    </row>
    <row r="20" spans="1:21" ht="15" x14ac:dyDescent="0.2">
      <c r="A20" s="68">
        <v>100</v>
      </c>
      <c r="B20" s="69" t="s">
        <v>32</v>
      </c>
      <c r="C20" s="73">
        <v>1.0981931767342996E-3</v>
      </c>
      <c r="D20" s="61">
        <v>399099</v>
      </c>
      <c r="E20" s="74">
        <v>0</v>
      </c>
      <c r="F20" s="74">
        <v>0</v>
      </c>
      <c r="G20" s="74">
        <v>0</v>
      </c>
      <c r="H20" s="74">
        <v>10240</v>
      </c>
      <c r="I20" s="74">
        <v>10240</v>
      </c>
      <c r="J20" s="74"/>
      <c r="K20" s="74">
        <v>182260</v>
      </c>
      <c r="L20" s="74">
        <v>0</v>
      </c>
      <c r="M20" s="74">
        <v>369433</v>
      </c>
      <c r="N20" s="74">
        <v>93520</v>
      </c>
      <c r="O20" s="74">
        <v>645213</v>
      </c>
      <c r="P20" s="74"/>
      <c r="Q20" s="74">
        <v>-230913</v>
      </c>
      <c r="R20" s="74"/>
      <c r="S20" s="74">
        <v>-31790</v>
      </c>
      <c r="T20" s="74"/>
      <c r="U20" s="74">
        <v>-262703</v>
      </c>
    </row>
    <row r="21" spans="1:21" ht="15" x14ac:dyDescent="0.2">
      <c r="A21" s="68">
        <v>101</v>
      </c>
      <c r="B21" s="69" t="s">
        <v>33</v>
      </c>
      <c r="C21" s="73">
        <v>2.4055076263870957E-3</v>
      </c>
      <c r="D21" s="61">
        <v>874200</v>
      </c>
      <c r="E21" s="74">
        <v>0</v>
      </c>
      <c r="F21" s="74">
        <v>0</v>
      </c>
      <c r="G21" s="74">
        <v>0</v>
      </c>
      <c r="H21" s="74">
        <v>57731</v>
      </c>
      <c r="I21" s="74">
        <v>57731</v>
      </c>
      <c r="J21" s="74"/>
      <c r="K21" s="74">
        <v>399226</v>
      </c>
      <c r="L21" s="74">
        <v>0</v>
      </c>
      <c r="M21" s="74">
        <v>809215</v>
      </c>
      <c r="N21" s="74">
        <v>87631</v>
      </c>
      <c r="O21" s="74">
        <v>1296072</v>
      </c>
      <c r="P21" s="74"/>
      <c r="Q21" s="74">
        <v>-505796</v>
      </c>
      <c r="R21" s="74"/>
      <c r="S21" s="74">
        <v>20616</v>
      </c>
      <c r="T21" s="74"/>
      <c r="U21" s="74">
        <v>-485180</v>
      </c>
    </row>
    <row r="22" spans="1:21" ht="15" x14ac:dyDescent="0.2">
      <c r="A22" s="68">
        <v>102</v>
      </c>
      <c r="B22" s="69" t="s">
        <v>34</v>
      </c>
      <c r="C22" s="73">
        <v>0</v>
      </c>
      <c r="D22" s="61">
        <v>0</v>
      </c>
      <c r="E22" s="74">
        <v>0</v>
      </c>
      <c r="F22" s="74">
        <v>0</v>
      </c>
      <c r="G22" s="74">
        <v>0</v>
      </c>
      <c r="H22" s="74">
        <v>0</v>
      </c>
      <c r="I22" s="74">
        <v>0</v>
      </c>
      <c r="J22" s="74"/>
      <c r="K22" s="74">
        <v>0</v>
      </c>
      <c r="L22" s="74">
        <v>0</v>
      </c>
      <c r="M22" s="74">
        <v>0</v>
      </c>
      <c r="N22" s="74">
        <v>0</v>
      </c>
      <c r="O22" s="74">
        <v>0</v>
      </c>
      <c r="P22" s="74"/>
      <c r="Q22" s="74">
        <v>0</v>
      </c>
      <c r="R22" s="74"/>
      <c r="S22" s="74">
        <v>0</v>
      </c>
      <c r="T22" s="74"/>
      <c r="U22" s="74">
        <v>0</v>
      </c>
    </row>
    <row r="23" spans="1:21" ht="15" x14ac:dyDescent="0.2">
      <c r="A23" s="68">
        <v>103</v>
      </c>
      <c r="B23" s="69" t="s">
        <v>35</v>
      </c>
      <c r="C23" s="73">
        <v>3.8343619364352515E-3</v>
      </c>
      <c r="D23" s="61">
        <v>1393471</v>
      </c>
      <c r="E23" s="74">
        <v>0</v>
      </c>
      <c r="F23" s="74">
        <v>0</v>
      </c>
      <c r="G23" s="74">
        <v>0</v>
      </c>
      <c r="H23" s="74">
        <v>147879</v>
      </c>
      <c r="I23" s="74">
        <v>147879</v>
      </c>
      <c r="J23" s="74"/>
      <c r="K23" s="74">
        <v>636364</v>
      </c>
      <c r="L23" s="74">
        <v>0</v>
      </c>
      <c r="M23" s="74">
        <v>1289883</v>
      </c>
      <c r="N23" s="74">
        <v>139500</v>
      </c>
      <c r="O23" s="74">
        <v>2065747</v>
      </c>
      <c r="P23" s="74"/>
      <c r="Q23" s="74">
        <v>-806235</v>
      </c>
      <c r="R23" s="74"/>
      <c r="S23" s="74">
        <v>-2310</v>
      </c>
      <c r="T23" s="74"/>
      <c r="U23" s="74">
        <v>-808545</v>
      </c>
    </row>
    <row r="24" spans="1:21" ht="15" x14ac:dyDescent="0.2">
      <c r="A24" s="68">
        <v>107</v>
      </c>
      <c r="B24" s="69" t="s">
        <v>36</v>
      </c>
      <c r="C24" s="73">
        <v>8.4669658188166403E-4</v>
      </c>
      <c r="D24" s="61">
        <v>307705</v>
      </c>
      <c r="E24" s="74">
        <v>0</v>
      </c>
      <c r="F24" s="74">
        <v>0</v>
      </c>
      <c r="G24" s="74">
        <v>0</v>
      </c>
      <c r="H24" s="74">
        <v>66901</v>
      </c>
      <c r="I24" s="74">
        <v>66901</v>
      </c>
      <c r="J24" s="74"/>
      <c r="K24" s="74">
        <v>140521</v>
      </c>
      <c r="L24" s="74">
        <v>0</v>
      </c>
      <c r="M24" s="74">
        <v>284830</v>
      </c>
      <c r="N24" s="74">
        <v>27220</v>
      </c>
      <c r="O24" s="74">
        <v>452571</v>
      </c>
      <c r="P24" s="74"/>
      <c r="Q24" s="74">
        <v>-178032</v>
      </c>
      <c r="R24" s="74"/>
      <c r="S24" s="74">
        <v>21450</v>
      </c>
      <c r="T24" s="74"/>
      <c r="U24" s="74">
        <v>-156582</v>
      </c>
    </row>
    <row r="25" spans="1:21" ht="15" x14ac:dyDescent="0.2">
      <c r="A25" s="68">
        <v>109</v>
      </c>
      <c r="B25" s="69" t="s">
        <v>37</v>
      </c>
      <c r="C25" s="73">
        <v>2.7447016828438878E-4</v>
      </c>
      <c r="D25" s="61">
        <v>99746</v>
      </c>
      <c r="E25" s="74">
        <v>0</v>
      </c>
      <c r="F25" s="74">
        <v>0</v>
      </c>
      <c r="G25" s="74">
        <v>0</v>
      </c>
      <c r="H25" s="74">
        <v>18187</v>
      </c>
      <c r="I25" s="74">
        <v>18187</v>
      </c>
      <c r="J25" s="74"/>
      <c r="K25" s="74">
        <v>45552</v>
      </c>
      <c r="L25" s="74">
        <v>0</v>
      </c>
      <c r="M25" s="74">
        <v>92332</v>
      </c>
      <c r="N25" s="74">
        <v>9685</v>
      </c>
      <c r="O25" s="74">
        <v>147569</v>
      </c>
      <c r="P25" s="74"/>
      <c r="Q25" s="74">
        <v>-57712</v>
      </c>
      <c r="R25" s="74"/>
      <c r="S25" s="74">
        <v>-2747</v>
      </c>
      <c r="T25" s="74"/>
      <c r="U25" s="74">
        <v>-60459</v>
      </c>
    </row>
    <row r="26" spans="1:21" ht="15" x14ac:dyDescent="0.2">
      <c r="A26" s="68">
        <v>110</v>
      </c>
      <c r="B26" s="69" t="s">
        <v>38</v>
      </c>
      <c r="C26" s="73">
        <v>3.4753715646006087E-4</v>
      </c>
      <c r="D26" s="61">
        <v>126303</v>
      </c>
      <c r="E26" s="74">
        <v>0</v>
      </c>
      <c r="F26" s="74">
        <v>0</v>
      </c>
      <c r="G26" s="74">
        <v>0</v>
      </c>
      <c r="H26" s="74">
        <v>53814</v>
      </c>
      <c r="I26" s="74">
        <v>53814</v>
      </c>
      <c r="J26" s="74"/>
      <c r="K26" s="74">
        <v>57678</v>
      </c>
      <c r="L26" s="74">
        <v>0</v>
      </c>
      <c r="M26" s="74">
        <v>116912</v>
      </c>
      <c r="N26" s="74">
        <v>21833</v>
      </c>
      <c r="O26" s="74">
        <v>196423</v>
      </c>
      <c r="P26" s="74"/>
      <c r="Q26" s="74">
        <v>-73075</v>
      </c>
      <c r="R26" s="74"/>
      <c r="S26" s="74">
        <v>9872</v>
      </c>
      <c r="T26" s="74"/>
      <c r="U26" s="74">
        <v>-63203</v>
      </c>
    </row>
    <row r="27" spans="1:21" ht="15" x14ac:dyDescent="0.2">
      <c r="A27" s="68">
        <v>111</v>
      </c>
      <c r="B27" s="69" t="s">
        <v>39</v>
      </c>
      <c r="C27" s="73">
        <v>3.242005151891192E-3</v>
      </c>
      <c r="D27" s="61">
        <v>1178192</v>
      </c>
      <c r="E27" s="74">
        <v>0</v>
      </c>
      <c r="F27" s="74">
        <v>0</v>
      </c>
      <c r="G27" s="74">
        <v>0</v>
      </c>
      <c r="H27" s="74">
        <v>111643</v>
      </c>
      <c r="I27" s="74">
        <v>111643</v>
      </c>
      <c r="J27" s="74"/>
      <c r="K27" s="74">
        <v>538054</v>
      </c>
      <c r="L27" s="74">
        <v>0</v>
      </c>
      <c r="M27" s="74">
        <v>1090614</v>
      </c>
      <c r="N27" s="74">
        <v>35266</v>
      </c>
      <c r="O27" s="74">
        <v>1663934</v>
      </c>
      <c r="P27" s="74"/>
      <c r="Q27" s="74">
        <v>-681684</v>
      </c>
      <c r="R27" s="74"/>
      <c r="S27" s="74">
        <v>41340</v>
      </c>
      <c r="T27" s="74"/>
      <c r="U27" s="74">
        <v>-640344</v>
      </c>
    </row>
    <row r="28" spans="1:21" ht="15" x14ac:dyDescent="0.2">
      <c r="A28" s="68">
        <v>112</v>
      </c>
      <c r="B28" s="69" t="s">
        <v>40</v>
      </c>
      <c r="C28" s="73">
        <v>3.1408683777830122E-5</v>
      </c>
      <c r="D28" s="61">
        <v>11411</v>
      </c>
      <c r="E28" s="74">
        <v>0</v>
      </c>
      <c r="F28" s="74">
        <v>0</v>
      </c>
      <c r="G28" s="74">
        <v>0</v>
      </c>
      <c r="H28" s="74">
        <v>3776</v>
      </c>
      <c r="I28" s="74">
        <v>3776</v>
      </c>
      <c r="J28" s="74"/>
      <c r="K28" s="74">
        <v>5213</v>
      </c>
      <c r="L28" s="74">
        <v>0</v>
      </c>
      <c r="M28" s="74">
        <v>10566</v>
      </c>
      <c r="N28" s="74">
        <v>4614</v>
      </c>
      <c r="O28" s="74">
        <v>20393</v>
      </c>
      <c r="P28" s="74"/>
      <c r="Q28" s="74">
        <v>-6604</v>
      </c>
      <c r="R28" s="74"/>
      <c r="S28" s="74">
        <v>995</v>
      </c>
      <c r="T28" s="74"/>
      <c r="U28" s="74">
        <v>-5609</v>
      </c>
    </row>
    <row r="29" spans="1:21" ht="15" x14ac:dyDescent="0.2">
      <c r="A29" s="68">
        <v>113</v>
      </c>
      <c r="B29" s="69" t="s">
        <v>41</v>
      </c>
      <c r="C29" s="73">
        <v>2.2509443421437256E-3</v>
      </c>
      <c r="D29" s="61">
        <v>818030</v>
      </c>
      <c r="E29" s="74">
        <v>0</v>
      </c>
      <c r="F29" s="74">
        <v>0</v>
      </c>
      <c r="G29" s="74">
        <v>0</v>
      </c>
      <c r="H29" s="74">
        <v>165859</v>
      </c>
      <c r="I29" s="74">
        <v>165859</v>
      </c>
      <c r="J29" s="74"/>
      <c r="K29" s="74">
        <v>373575</v>
      </c>
      <c r="L29" s="74">
        <v>0</v>
      </c>
      <c r="M29" s="74">
        <v>757220</v>
      </c>
      <c r="N29" s="74">
        <v>94</v>
      </c>
      <c r="O29" s="74">
        <v>1130889</v>
      </c>
      <c r="P29" s="74"/>
      <c r="Q29" s="74">
        <v>-473297</v>
      </c>
      <c r="R29" s="74"/>
      <c r="S29" s="74">
        <v>46586</v>
      </c>
      <c r="T29" s="74"/>
      <c r="U29" s="74">
        <v>-426711</v>
      </c>
    </row>
    <row r="30" spans="1:21" ht="15" x14ac:dyDescent="0.2">
      <c r="A30" s="68">
        <v>114</v>
      </c>
      <c r="B30" s="69" t="s">
        <v>42</v>
      </c>
      <c r="C30" s="73">
        <v>1.0080783298803136E-2</v>
      </c>
      <c r="D30" s="61">
        <v>3663514</v>
      </c>
      <c r="E30" s="74">
        <v>0</v>
      </c>
      <c r="F30" s="74">
        <v>0</v>
      </c>
      <c r="G30" s="74">
        <v>0</v>
      </c>
      <c r="H30" s="74">
        <v>120452</v>
      </c>
      <c r="I30" s="74">
        <v>120452</v>
      </c>
      <c r="J30" s="74"/>
      <c r="K30" s="74">
        <v>1673042</v>
      </c>
      <c r="L30" s="74">
        <v>0</v>
      </c>
      <c r="M30" s="74">
        <v>3391186</v>
      </c>
      <c r="N30" s="74">
        <v>119074</v>
      </c>
      <c r="O30" s="74">
        <v>5183302</v>
      </c>
      <c r="P30" s="74"/>
      <c r="Q30" s="74">
        <v>-2119647</v>
      </c>
      <c r="R30" s="74"/>
      <c r="S30" s="74">
        <v>6722</v>
      </c>
      <c r="T30" s="74"/>
      <c r="U30" s="74">
        <v>-2112925</v>
      </c>
    </row>
    <row r="31" spans="1:21" ht="15" x14ac:dyDescent="0.2">
      <c r="A31" s="68">
        <v>115</v>
      </c>
      <c r="B31" s="69" t="s">
        <v>43</v>
      </c>
      <c r="C31" s="73">
        <v>6.941861229893217E-3</v>
      </c>
      <c r="D31" s="61">
        <v>2522781</v>
      </c>
      <c r="E31" s="74">
        <v>0</v>
      </c>
      <c r="F31" s="74">
        <v>0</v>
      </c>
      <c r="G31" s="74">
        <v>0</v>
      </c>
      <c r="H31" s="74">
        <v>222868</v>
      </c>
      <c r="I31" s="74">
        <v>222868</v>
      </c>
      <c r="J31" s="74"/>
      <c r="K31" s="74">
        <v>1152095</v>
      </c>
      <c r="L31" s="74">
        <v>0</v>
      </c>
      <c r="M31" s="74">
        <v>2335249</v>
      </c>
      <c r="N31" s="74">
        <v>233276</v>
      </c>
      <c r="O31" s="74">
        <v>3720620</v>
      </c>
      <c r="P31" s="74"/>
      <c r="Q31" s="74">
        <v>-1459638</v>
      </c>
      <c r="R31" s="74"/>
      <c r="S31" s="74">
        <v>21720</v>
      </c>
      <c r="T31" s="74"/>
      <c r="U31" s="74">
        <v>-1437918</v>
      </c>
    </row>
    <row r="32" spans="1:21" ht="15" x14ac:dyDescent="0.2">
      <c r="A32" s="68">
        <v>116</v>
      </c>
      <c r="B32" s="69" t="s">
        <v>44</v>
      </c>
      <c r="C32" s="73">
        <v>1.6509216868763447E-3</v>
      </c>
      <c r="D32" s="61">
        <v>599970</v>
      </c>
      <c r="E32" s="74">
        <v>0</v>
      </c>
      <c r="F32" s="74">
        <v>0</v>
      </c>
      <c r="G32" s="74">
        <v>0</v>
      </c>
      <c r="H32" s="74">
        <v>5997</v>
      </c>
      <c r="I32" s="74">
        <v>5997</v>
      </c>
      <c r="J32" s="74"/>
      <c r="K32" s="74">
        <v>273993</v>
      </c>
      <c r="L32" s="74">
        <v>0</v>
      </c>
      <c r="M32" s="74">
        <v>555372</v>
      </c>
      <c r="N32" s="74">
        <v>261877</v>
      </c>
      <c r="O32" s="74">
        <v>1091242</v>
      </c>
      <c r="P32" s="74"/>
      <c r="Q32" s="74">
        <v>-347133</v>
      </c>
      <c r="R32" s="74"/>
      <c r="S32" s="74">
        <v>-70413</v>
      </c>
      <c r="T32" s="74"/>
      <c r="U32" s="74">
        <v>-417546</v>
      </c>
    </row>
    <row r="33" spans="1:21" ht="15" x14ac:dyDescent="0.2">
      <c r="A33" s="68">
        <v>117</v>
      </c>
      <c r="B33" s="69" t="s">
        <v>45</v>
      </c>
      <c r="C33" s="73">
        <v>9.4666043134954353E-4</v>
      </c>
      <c r="D33" s="61">
        <v>344032</v>
      </c>
      <c r="E33" s="74">
        <v>0</v>
      </c>
      <c r="F33" s="74">
        <v>0</v>
      </c>
      <c r="G33" s="74">
        <v>0</v>
      </c>
      <c r="H33" s="74">
        <v>5802</v>
      </c>
      <c r="I33" s="74">
        <v>5802</v>
      </c>
      <c r="J33" s="74"/>
      <c r="K33" s="74">
        <v>157111</v>
      </c>
      <c r="L33" s="74">
        <v>0</v>
      </c>
      <c r="M33" s="74">
        <v>318458</v>
      </c>
      <c r="N33" s="74">
        <v>77832</v>
      </c>
      <c r="O33" s="74">
        <v>553401</v>
      </c>
      <c r="P33" s="74"/>
      <c r="Q33" s="74">
        <v>-199051</v>
      </c>
      <c r="R33" s="74"/>
      <c r="S33" s="74">
        <v>-21138</v>
      </c>
      <c r="T33" s="74"/>
      <c r="U33" s="74">
        <v>-220189</v>
      </c>
    </row>
    <row r="34" spans="1:21" ht="15" x14ac:dyDescent="0.2">
      <c r="A34" s="68">
        <v>119</v>
      </c>
      <c r="B34" s="69" t="s">
        <v>46</v>
      </c>
      <c r="C34" s="73">
        <v>3.3409701503402999E-5</v>
      </c>
      <c r="D34" s="61">
        <v>12143</v>
      </c>
      <c r="E34" s="74">
        <v>0</v>
      </c>
      <c r="F34" s="74">
        <v>0</v>
      </c>
      <c r="G34" s="74">
        <v>0</v>
      </c>
      <c r="H34" s="74">
        <v>13182</v>
      </c>
      <c r="I34" s="74">
        <v>13182</v>
      </c>
      <c r="J34" s="74"/>
      <c r="K34" s="74">
        <v>5545</v>
      </c>
      <c r="L34" s="74">
        <v>0</v>
      </c>
      <c r="M34" s="74">
        <v>11239</v>
      </c>
      <c r="N34" s="74">
        <v>10821</v>
      </c>
      <c r="O34" s="74">
        <v>27605</v>
      </c>
      <c r="P34" s="74"/>
      <c r="Q34" s="74">
        <v>-7024</v>
      </c>
      <c r="R34" s="74"/>
      <c r="S34" s="74">
        <v>2667</v>
      </c>
      <c r="T34" s="74"/>
      <c r="U34" s="74">
        <v>-4357</v>
      </c>
    </row>
    <row r="35" spans="1:21" ht="15" x14ac:dyDescent="0.2">
      <c r="A35" s="68">
        <v>121</v>
      </c>
      <c r="B35" s="69" t="s">
        <v>47</v>
      </c>
      <c r="C35" s="73">
        <v>4.7448904864094861E-4</v>
      </c>
      <c r="D35" s="61">
        <v>172436</v>
      </c>
      <c r="E35" s="74">
        <v>0</v>
      </c>
      <c r="F35" s="74">
        <v>0</v>
      </c>
      <c r="G35" s="74">
        <v>0</v>
      </c>
      <c r="H35" s="74">
        <v>114775</v>
      </c>
      <c r="I35" s="74">
        <v>114775</v>
      </c>
      <c r="J35" s="74"/>
      <c r="K35" s="74">
        <v>78748</v>
      </c>
      <c r="L35" s="74">
        <v>0</v>
      </c>
      <c r="M35" s="74">
        <v>159619</v>
      </c>
      <c r="N35" s="74">
        <v>9044</v>
      </c>
      <c r="O35" s="74">
        <v>247411</v>
      </c>
      <c r="P35" s="74"/>
      <c r="Q35" s="74">
        <v>-99769</v>
      </c>
      <c r="R35" s="74"/>
      <c r="S35" s="74">
        <v>40118</v>
      </c>
      <c r="T35" s="74"/>
      <c r="U35" s="74">
        <v>-59651</v>
      </c>
    </row>
    <row r="36" spans="1:21" ht="15" x14ac:dyDescent="0.2">
      <c r="A36" s="68">
        <v>122</v>
      </c>
      <c r="B36" s="69" t="s">
        <v>48</v>
      </c>
      <c r="C36" s="73">
        <v>5.0392406911944606E-4</v>
      </c>
      <c r="D36" s="61">
        <v>183136</v>
      </c>
      <c r="E36" s="74">
        <v>0</v>
      </c>
      <c r="F36" s="74">
        <v>0</v>
      </c>
      <c r="G36" s="74">
        <v>0</v>
      </c>
      <c r="H36" s="74">
        <v>51642</v>
      </c>
      <c r="I36" s="74">
        <v>51642</v>
      </c>
      <c r="J36" s="74"/>
      <c r="K36" s="74">
        <v>83633</v>
      </c>
      <c r="L36" s="74">
        <v>0</v>
      </c>
      <c r="M36" s="74">
        <v>169521</v>
      </c>
      <c r="N36" s="74">
        <v>13539</v>
      </c>
      <c r="O36" s="74">
        <v>266693</v>
      </c>
      <c r="P36" s="74"/>
      <c r="Q36" s="74">
        <v>-105958</v>
      </c>
      <c r="R36" s="74"/>
      <c r="S36" s="74">
        <v>-1248</v>
      </c>
      <c r="T36" s="74"/>
      <c r="U36" s="74">
        <v>-107206</v>
      </c>
    </row>
    <row r="37" spans="1:21" ht="15" x14ac:dyDescent="0.2">
      <c r="A37" s="68">
        <v>123</v>
      </c>
      <c r="B37" s="69" t="s">
        <v>49</v>
      </c>
      <c r="C37" s="73">
        <v>2.7335717470521451E-3</v>
      </c>
      <c r="D37" s="61">
        <v>993415</v>
      </c>
      <c r="E37" s="74">
        <v>0</v>
      </c>
      <c r="F37" s="74">
        <v>0</v>
      </c>
      <c r="G37" s="74">
        <v>0</v>
      </c>
      <c r="H37" s="74">
        <v>218256</v>
      </c>
      <c r="I37" s="74">
        <v>218256</v>
      </c>
      <c r="J37" s="74"/>
      <c r="K37" s="74">
        <v>453673</v>
      </c>
      <c r="L37" s="74">
        <v>0</v>
      </c>
      <c r="M37" s="74">
        <v>919576</v>
      </c>
      <c r="N37" s="74">
        <v>83953</v>
      </c>
      <c r="O37" s="74">
        <v>1457202</v>
      </c>
      <c r="P37" s="74"/>
      <c r="Q37" s="74">
        <v>-574777</v>
      </c>
      <c r="R37" s="74"/>
      <c r="S37" s="74">
        <v>-6618</v>
      </c>
      <c r="T37" s="74"/>
      <c r="U37" s="74">
        <v>-581395</v>
      </c>
    </row>
    <row r="38" spans="1:21" ht="15" x14ac:dyDescent="0.2">
      <c r="A38" s="68">
        <v>124</v>
      </c>
      <c r="B38" s="69" t="s">
        <v>50</v>
      </c>
      <c r="C38" s="73">
        <v>0</v>
      </c>
      <c r="D38" s="61">
        <v>0</v>
      </c>
      <c r="E38" s="74">
        <v>0</v>
      </c>
      <c r="F38" s="74">
        <v>0</v>
      </c>
      <c r="G38" s="74">
        <v>0</v>
      </c>
      <c r="H38" s="74">
        <v>0</v>
      </c>
      <c r="I38" s="74">
        <v>0</v>
      </c>
      <c r="J38" s="74"/>
      <c r="K38" s="74">
        <v>0</v>
      </c>
      <c r="L38" s="74">
        <v>0</v>
      </c>
      <c r="M38" s="74">
        <v>0</v>
      </c>
      <c r="N38" s="74">
        <v>0</v>
      </c>
      <c r="O38" s="74">
        <v>0</v>
      </c>
      <c r="P38" s="74"/>
      <c r="Q38" s="74">
        <v>0</v>
      </c>
      <c r="R38" s="74"/>
      <c r="S38" s="74">
        <v>0</v>
      </c>
      <c r="T38" s="74"/>
      <c r="U38" s="74">
        <v>0</v>
      </c>
    </row>
    <row r="39" spans="1:21" ht="15" x14ac:dyDescent="0.2">
      <c r="A39" s="68">
        <v>125</v>
      </c>
      <c r="B39" s="69" t="s">
        <v>51</v>
      </c>
      <c r="C39" s="73">
        <v>1.1053716413173406E-3</v>
      </c>
      <c r="D39" s="61">
        <v>401712</v>
      </c>
      <c r="E39" s="74">
        <v>0</v>
      </c>
      <c r="F39" s="74">
        <v>0</v>
      </c>
      <c r="G39" s="74">
        <v>0</v>
      </c>
      <c r="H39" s="74">
        <v>413861</v>
      </c>
      <c r="I39" s="74">
        <v>413861</v>
      </c>
      <c r="J39" s="74"/>
      <c r="K39" s="74">
        <v>183451</v>
      </c>
      <c r="L39" s="74">
        <v>0</v>
      </c>
      <c r="M39" s="74">
        <v>371848</v>
      </c>
      <c r="N39" s="74">
        <v>44376</v>
      </c>
      <c r="O39" s="74">
        <v>599675</v>
      </c>
      <c r="P39" s="74"/>
      <c r="Q39" s="74">
        <v>-232422</v>
      </c>
      <c r="R39" s="74"/>
      <c r="S39" s="74">
        <v>75898</v>
      </c>
      <c r="T39" s="74"/>
      <c r="U39" s="74">
        <v>-156524</v>
      </c>
    </row>
    <row r="40" spans="1:21" ht="15" x14ac:dyDescent="0.2">
      <c r="A40" s="68">
        <v>126</v>
      </c>
      <c r="B40" s="69" t="s">
        <v>52</v>
      </c>
      <c r="C40" s="73">
        <v>0</v>
      </c>
      <c r="D40" s="61">
        <v>0</v>
      </c>
      <c r="E40" s="74">
        <v>0</v>
      </c>
      <c r="F40" s="74">
        <v>0</v>
      </c>
      <c r="G40" s="74">
        <v>0</v>
      </c>
      <c r="H40" s="74">
        <v>0</v>
      </c>
      <c r="I40" s="74">
        <v>0</v>
      </c>
      <c r="J40" s="74"/>
      <c r="K40" s="74">
        <v>0</v>
      </c>
      <c r="L40" s="74">
        <v>0</v>
      </c>
      <c r="M40" s="74">
        <v>0</v>
      </c>
      <c r="N40" s="74">
        <v>0</v>
      </c>
      <c r="O40" s="74">
        <v>0</v>
      </c>
      <c r="P40" s="74"/>
      <c r="Q40" s="74">
        <v>0</v>
      </c>
      <c r="R40" s="74"/>
      <c r="S40" s="74">
        <v>0</v>
      </c>
      <c r="T40" s="74"/>
      <c r="U40" s="74">
        <v>0</v>
      </c>
    </row>
    <row r="41" spans="1:21" ht="15" x14ac:dyDescent="0.2">
      <c r="A41" s="68">
        <v>127</v>
      </c>
      <c r="B41" s="69" t="s">
        <v>53</v>
      </c>
      <c r="C41" s="73">
        <v>1.644962566566012E-3</v>
      </c>
      <c r="D41" s="61">
        <v>597804</v>
      </c>
      <c r="E41" s="74">
        <v>0</v>
      </c>
      <c r="F41" s="74">
        <v>0</v>
      </c>
      <c r="G41" s="74">
        <v>0</v>
      </c>
      <c r="H41" s="74">
        <v>334340</v>
      </c>
      <c r="I41" s="74">
        <v>334340</v>
      </c>
      <c r="J41" s="74"/>
      <c r="K41" s="74">
        <v>273004</v>
      </c>
      <c r="L41" s="74">
        <v>0</v>
      </c>
      <c r="M41" s="74">
        <v>553367</v>
      </c>
      <c r="N41" s="74">
        <v>67239</v>
      </c>
      <c r="O41" s="74">
        <v>893610</v>
      </c>
      <c r="P41" s="74"/>
      <c r="Q41" s="74">
        <v>-345880</v>
      </c>
      <c r="R41" s="74"/>
      <c r="S41" s="74">
        <v>100726</v>
      </c>
      <c r="T41" s="74"/>
      <c r="U41" s="74">
        <v>-245154</v>
      </c>
    </row>
    <row r="42" spans="1:21" ht="15" x14ac:dyDescent="0.2">
      <c r="A42" s="68">
        <v>128</v>
      </c>
      <c r="B42" s="69" t="s">
        <v>54</v>
      </c>
      <c r="C42" s="73">
        <v>2.3257951704790635E-3</v>
      </c>
      <c r="D42" s="61">
        <v>845228</v>
      </c>
      <c r="E42" s="74">
        <v>0</v>
      </c>
      <c r="F42" s="74">
        <v>0</v>
      </c>
      <c r="G42" s="74">
        <v>0</v>
      </c>
      <c r="H42" s="74">
        <v>156992</v>
      </c>
      <c r="I42" s="74">
        <v>156992</v>
      </c>
      <c r="J42" s="74"/>
      <c r="K42" s="74">
        <v>385997</v>
      </c>
      <c r="L42" s="74">
        <v>0</v>
      </c>
      <c r="M42" s="74">
        <v>782400</v>
      </c>
      <c r="N42" s="74">
        <v>125528</v>
      </c>
      <c r="O42" s="74">
        <v>1293925</v>
      </c>
      <c r="P42" s="74"/>
      <c r="Q42" s="74">
        <v>-489036</v>
      </c>
      <c r="R42" s="74"/>
      <c r="S42" s="74">
        <v>-11425</v>
      </c>
      <c r="T42" s="74"/>
      <c r="U42" s="74">
        <v>-500461</v>
      </c>
    </row>
    <row r="43" spans="1:21" ht="15" x14ac:dyDescent="0.2">
      <c r="A43" s="68">
        <v>129</v>
      </c>
      <c r="B43" s="69" t="s">
        <v>55</v>
      </c>
      <c r="C43" s="73">
        <v>1.1502660572316021E-3</v>
      </c>
      <c r="D43" s="61">
        <v>418024</v>
      </c>
      <c r="E43" s="74">
        <v>0</v>
      </c>
      <c r="F43" s="74">
        <v>0</v>
      </c>
      <c r="G43" s="74">
        <v>0</v>
      </c>
      <c r="H43" s="74">
        <v>55566</v>
      </c>
      <c r="I43" s="74">
        <v>55566</v>
      </c>
      <c r="J43" s="74"/>
      <c r="K43" s="74">
        <v>190902</v>
      </c>
      <c r="L43" s="74">
        <v>0</v>
      </c>
      <c r="M43" s="74">
        <v>386951</v>
      </c>
      <c r="N43" s="74">
        <v>49671</v>
      </c>
      <c r="O43" s="74">
        <v>627524</v>
      </c>
      <c r="P43" s="74"/>
      <c r="Q43" s="74">
        <v>-241862</v>
      </c>
      <c r="R43" s="74"/>
      <c r="S43" s="74">
        <v>18874</v>
      </c>
      <c r="T43" s="74"/>
      <c r="U43" s="74">
        <v>-222988</v>
      </c>
    </row>
    <row r="44" spans="1:21" ht="15" x14ac:dyDescent="0.2">
      <c r="A44" s="68">
        <v>131</v>
      </c>
      <c r="B44" s="69" t="s">
        <v>56</v>
      </c>
      <c r="C44" s="73">
        <v>0</v>
      </c>
      <c r="D44" s="61">
        <v>0</v>
      </c>
      <c r="E44" s="74">
        <v>0</v>
      </c>
      <c r="F44" s="74">
        <v>0</v>
      </c>
      <c r="G44" s="74">
        <v>0</v>
      </c>
      <c r="H44" s="74">
        <v>0</v>
      </c>
      <c r="I44" s="74">
        <v>0</v>
      </c>
      <c r="J44" s="74"/>
      <c r="K44" s="74">
        <v>0</v>
      </c>
      <c r="L44" s="74">
        <v>0</v>
      </c>
      <c r="M44" s="74">
        <v>0</v>
      </c>
      <c r="N44" s="74">
        <v>0</v>
      </c>
      <c r="O44" s="74">
        <v>0</v>
      </c>
      <c r="P44" s="74"/>
      <c r="Q44" s="74">
        <v>0</v>
      </c>
      <c r="R44" s="74"/>
      <c r="S44" s="74">
        <v>0</v>
      </c>
      <c r="T44" s="74"/>
      <c r="U44" s="74">
        <v>0</v>
      </c>
    </row>
    <row r="45" spans="1:21" ht="15" x14ac:dyDescent="0.2">
      <c r="A45" s="68">
        <v>132</v>
      </c>
      <c r="B45" s="69" t="s">
        <v>57</v>
      </c>
      <c r="C45" s="73">
        <v>5.9327191444009616E-4</v>
      </c>
      <c r="D45" s="61">
        <v>215603</v>
      </c>
      <c r="E45" s="74">
        <v>0</v>
      </c>
      <c r="F45" s="74">
        <v>0</v>
      </c>
      <c r="G45" s="74">
        <v>0</v>
      </c>
      <c r="H45" s="74">
        <v>187591</v>
      </c>
      <c r="I45" s="74">
        <v>187591</v>
      </c>
      <c r="J45" s="74"/>
      <c r="K45" s="74">
        <v>98461</v>
      </c>
      <c r="L45" s="74">
        <v>0</v>
      </c>
      <c r="M45" s="74">
        <v>199577</v>
      </c>
      <c r="N45" s="74">
        <v>0</v>
      </c>
      <c r="O45" s="74">
        <v>298038</v>
      </c>
      <c r="P45" s="74"/>
      <c r="Q45" s="74">
        <v>-124745</v>
      </c>
      <c r="R45" s="74"/>
      <c r="S45" s="74">
        <v>73727</v>
      </c>
      <c r="T45" s="74"/>
      <c r="U45" s="74">
        <v>-51018</v>
      </c>
    </row>
    <row r="46" spans="1:21" ht="15" x14ac:dyDescent="0.2">
      <c r="A46" s="68">
        <v>133</v>
      </c>
      <c r="B46" s="69" t="s">
        <v>58</v>
      </c>
      <c r="C46" s="73">
        <v>1.2584843120479715E-3</v>
      </c>
      <c r="D46" s="61">
        <v>457354</v>
      </c>
      <c r="E46" s="74">
        <v>0</v>
      </c>
      <c r="F46" s="74">
        <v>0</v>
      </c>
      <c r="G46" s="74">
        <v>0</v>
      </c>
      <c r="H46" s="74">
        <v>153202</v>
      </c>
      <c r="I46" s="74">
        <v>153202</v>
      </c>
      <c r="J46" s="74"/>
      <c r="K46" s="74">
        <v>208862</v>
      </c>
      <c r="L46" s="74">
        <v>0</v>
      </c>
      <c r="M46" s="74">
        <v>423355</v>
      </c>
      <c r="N46" s="74">
        <v>74804</v>
      </c>
      <c r="O46" s="74">
        <v>707021</v>
      </c>
      <c r="P46" s="74"/>
      <c r="Q46" s="74">
        <v>-264617</v>
      </c>
      <c r="R46" s="74"/>
      <c r="S46" s="74">
        <v>19809</v>
      </c>
      <c r="T46" s="74"/>
      <c r="U46" s="74">
        <v>-244808</v>
      </c>
    </row>
    <row r="47" spans="1:21" ht="15" x14ac:dyDescent="0.2">
      <c r="A47" s="68">
        <v>135</v>
      </c>
      <c r="B47" s="69" t="s">
        <v>59</v>
      </c>
      <c r="C47" s="73">
        <v>0</v>
      </c>
      <c r="D47" s="61">
        <v>0</v>
      </c>
      <c r="E47" s="74">
        <v>0</v>
      </c>
      <c r="F47" s="74">
        <v>0</v>
      </c>
      <c r="G47" s="74">
        <v>0</v>
      </c>
      <c r="H47" s="74">
        <v>0</v>
      </c>
      <c r="I47" s="74">
        <v>0</v>
      </c>
      <c r="J47" s="74"/>
      <c r="K47" s="74">
        <v>0</v>
      </c>
      <c r="L47" s="74">
        <v>0</v>
      </c>
      <c r="M47" s="74">
        <v>0</v>
      </c>
      <c r="N47" s="74">
        <v>0</v>
      </c>
      <c r="O47" s="74">
        <v>0</v>
      </c>
      <c r="P47" s="74"/>
      <c r="Q47" s="74">
        <v>0</v>
      </c>
      <c r="R47" s="74"/>
      <c r="S47" s="74">
        <v>0</v>
      </c>
      <c r="T47" s="74"/>
      <c r="U47" s="74">
        <v>0</v>
      </c>
    </row>
    <row r="48" spans="1:21" ht="15" x14ac:dyDescent="0.2">
      <c r="A48" s="68">
        <v>136</v>
      </c>
      <c r="B48" s="69" t="s">
        <v>60</v>
      </c>
      <c r="C48" s="73">
        <v>2.5590737174557088E-3</v>
      </c>
      <c r="D48" s="61">
        <v>930004</v>
      </c>
      <c r="E48" s="74">
        <v>0</v>
      </c>
      <c r="F48" s="74">
        <v>0</v>
      </c>
      <c r="G48" s="74">
        <v>0</v>
      </c>
      <c r="H48" s="74">
        <v>304176</v>
      </c>
      <c r="I48" s="74">
        <v>304176</v>
      </c>
      <c r="J48" s="74"/>
      <c r="K48" s="74">
        <v>424713</v>
      </c>
      <c r="L48" s="74">
        <v>0</v>
      </c>
      <c r="M48" s="74">
        <v>860875</v>
      </c>
      <c r="N48" s="74">
        <v>97315</v>
      </c>
      <c r="O48" s="74">
        <v>1382903</v>
      </c>
      <c r="P48" s="74"/>
      <c r="Q48" s="74">
        <v>-538087</v>
      </c>
      <c r="R48" s="74"/>
      <c r="S48" s="74">
        <v>8933</v>
      </c>
      <c r="T48" s="74"/>
      <c r="U48" s="74">
        <v>-529154</v>
      </c>
    </row>
    <row r="49" spans="1:21" ht="15" x14ac:dyDescent="0.2">
      <c r="A49" s="68">
        <v>137</v>
      </c>
      <c r="B49" s="69" t="s">
        <v>61</v>
      </c>
      <c r="C49" s="73">
        <v>0</v>
      </c>
      <c r="D49" s="61">
        <v>0</v>
      </c>
      <c r="E49" s="74">
        <v>0</v>
      </c>
      <c r="F49" s="74">
        <v>0</v>
      </c>
      <c r="G49" s="74">
        <v>0</v>
      </c>
      <c r="H49" s="74">
        <v>0</v>
      </c>
      <c r="I49" s="74">
        <v>0</v>
      </c>
      <c r="J49" s="74"/>
      <c r="K49" s="74">
        <v>0</v>
      </c>
      <c r="L49" s="74">
        <v>0</v>
      </c>
      <c r="M49" s="74">
        <v>0</v>
      </c>
      <c r="N49" s="74">
        <v>0</v>
      </c>
      <c r="O49" s="74">
        <v>0</v>
      </c>
      <c r="P49" s="74"/>
      <c r="Q49" s="74">
        <v>0</v>
      </c>
      <c r="R49" s="74"/>
      <c r="S49" s="74">
        <v>0</v>
      </c>
      <c r="T49" s="74"/>
      <c r="U49" s="74">
        <v>0</v>
      </c>
    </row>
    <row r="50" spans="1:21" ht="15" x14ac:dyDescent="0.2">
      <c r="A50" s="68">
        <v>138</v>
      </c>
      <c r="B50" s="69" t="s">
        <v>62</v>
      </c>
      <c r="C50" s="73">
        <v>0</v>
      </c>
      <c r="D50" s="61">
        <v>0</v>
      </c>
      <c r="E50" s="74">
        <v>0</v>
      </c>
      <c r="F50" s="74">
        <v>0</v>
      </c>
      <c r="G50" s="74">
        <v>0</v>
      </c>
      <c r="H50" s="74">
        <v>0</v>
      </c>
      <c r="I50" s="74">
        <v>0</v>
      </c>
      <c r="J50" s="74"/>
      <c r="K50" s="74">
        <v>0</v>
      </c>
      <c r="L50" s="74">
        <v>0</v>
      </c>
      <c r="M50" s="74">
        <v>0</v>
      </c>
      <c r="N50" s="74">
        <v>0</v>
      </c>
      <c r="O50" s="74">
        <v>0</v>
      </c>
      <c r="P50" s="74"/>
      <c r="Q50" s="74">
        <v>0</v>
      </c>
      <c r="R50" s="74"/>
      <c r="S50" s="74">
        <v>0</v>
      </c>
      <c r="T50" s="74"/>
      <c r="U50" s="74">
        <v>0</v>
      </c>
    </row>
    <row r="51" spans="1:21" ht="15" x14ac:dyDescent="0.2">
      <c r="A51" s="68">
        <v>140</v>
      </c>
      <c r="B51" s="69" t="s">
        <v>63</v>
      </c>
      <c r="C51" s="73">
        <v>1.5554298716377384E-3</v>
      </c>
      <c r="D51" s="61">
        <v>565270</v>
      </c>
      <c r="E51" s="74">
        <v>0</v>
      </c>
      <c r="F51" s="74">
        <v>0</v>
      </c>
      <c r="G51" s="74">
        <v>0</v>
      </c>
      <c r="H51" s="74">
        <v>347570</v>
      </c>
      <c r="I51" s="74">
        <v>347570</v>
      </c>
      <c r="J51" s="74"/>
      <c r="K51" s="74">
        <v>258145</v>
      </c>
      <c r="L51" s="74">
        <v>0</v>
      </c>
      <c r="M51" s="74">
        <v>523248</v>
      </c>
      <c r="N51" s="74">
        <v>20011</v>
      </c>
      <c r="O51" s="74">
        <v>801404</v>
      </c>
      <c r="P51" s="74"/>
      <c r="Q51" s="74">
        <v>-327054</v>
      </c>
      <c r="R51" s="74"/>
      <c r="S51" s="74">
        <v>83893</v>
      </c>
      <c r="T51" s="74"/>
      <c r="U51" s="74">
        <v>-243161</v>
      </c>
    </row>
    <row r="52" spans="1:21" ht="15" x14ac:dyDescent="0.2">
      <c r="A52" s="68">
        <v>141</v>
      </c>
      <c r="B52" s="69" t="s">
        <v>64</v>
      </c>
      <c r="C52" s="73">
        <v>4.7025914253000164E-3</v>
      </c>
      <c r="D52" s="61">
        <v>1708998</v>
      </c>
      <c r="E52" s="74">
        <v>0</v>
      </c>
      <c r="F52" s="74">
        <v>0</v>
      </c>
      <c r="G52" s="74">
        <v>0</v>
      </c>
      <c r="H52" s="74">
        <v>412567</v>
      </c>
      <c r="I52" s="74">
        <v>412567</v>
      </c>
      <c r="J52" s="74"/>
      <c r="K52" s="74">
        <v>780458</v>
      </c>
      <c r="L52" s="74">
        <v>0</v>
      </c>
      <c r="M52" s="74">
        <v>1581956</v>
      </c>
      <c r="N52" s="74">
        <v>116146</v>
      </c>
      <c r="O52" s="74">
        <v>2478560</v>
      </c>
      <c r="P52" s="74"/>
      <c r="Q52" s="74">
        <v>-988795</v>
      </c>
      <c r="R52" s="74"/>
      <c r="S52" s="74">
        <v>59993</v>
      </c>
      <c r="T52" s="74"/>
      <c r="U52" s="74">
        <v>-928802</v>
      </c>
    </row>
    <row r="53" spans="1:21" ht="15" x14ac:dyDescent="0.2">
      <c r="A53" s="68">
        <v>142</v>
      </c>
      <c r="B53" s="69" t="s">
        <v>65</v>
      </c>
      <c r="C53" s="73">
        <v>3.2712578095280882E-5</v>
      </c>
      <c r="D53" s="61">
        <v>11887</v>
      </c>
      <c r="E53" s="74">
        <v>0</v>
      </c>
      <c r="F53" s="74">
        <v>0</v>
      </c>
      <c r="G53" s="74">
        <v>0</v>
      </c>
      <c r="H53" s="74">
        <v>30083</v>
      </c>
      <c r="I53" s="74">
        <v>30083</v>
      </c>
      <c r="J53" s="74"/>
      <c r="K53" s="74">
        <v>5429</v>
      </c>
      <c r="L53" s="74">
        <v>0</v>
      </c>
      <c r="M53" s="74">
        <v>11005</v>
      </c>
      <c r="N53" s="74">
        <v>0</v>
      </c>
      <c r="O53" s="74">
        <v>16434</v>
      </c>
      <c r="P53" s="74"/>
      <c r="Q53" s="74">
        <v>-6878</v>
      </c>
      <c r="R53" s="74"/>
      <c r="S53" s="74">
        <v>6190</v>
      </c>
      <c r="T53" s="74"/>
      <c r="U53" s="74">
        <v>-688</v>
      </c>
    </row>
    <row r="54" spans="1:21" ht="15" x14ac:dyDescent="0.2">
      <c r="A54" s="68">
        <v>143</v>
      </c>
      <c r="B54" s="69" t="s">
        <v>66</v>
      </c>
      <c r="C54" s="73">
        <v>2.6636331105319463E-4</v>
      </c>
      <c r="D54" s="61">
        <v>96799</v>
      </c>
      <c r="E54" s="74">
        <v>0</v>
      </c>
      <c r="F54" s="74">
        <v>0</v>
      </c>
      <c r="G54" s="74">
        <v>0</v>
      </c>
      <c r="H54" s="74">
        <v>10503</v>
      </c>
      <c r="I54" s="74">
        <v>10503</v>
      </c>
      <c r="J54" s="74"/>
      <c r="K54" s="74">
        <v>44207</v>
      </c>
      <c r="L54" s="74">
        <v>0</v>
      </c>
      <c r="M54" s="74">
        <v>89605</v>
      </c>
      <c r="N54" s="74">
        <v>30195</v>
      </c>
      <c r="O54" s="74">
        <v>164007</v>
      </c>
      <c r="P54" s="74"/>
      <c r="Q54" s="74">
        <v>-56008</v>
      </c>
      <c r="R54" s="74"/>
      <c r="S54" s="74">
        <v>-8358</v>
      </c>
      <c r="T54" s="74"/>
      <c r="U54" s="74">
        <v>-64366</v>
      </c>
    </row>
    <row r="55" spans="1:21" ht="15" x14ac:dyDescent="0.2">
      <c r="A55" s="68">
        <v>146</v>
      </c>
      <c r="B55" s="69" t="s">
        <v>67</v>
      </c>
      <c r="C55" s="73">
        <v>5.4442519839512571E-4</v>
      </c>
      <c r="D55" s="61">
        <v>197850</v>
      </c>
      <c r="E55" s="74">
        <v>0</v>
      </c>
      <c r="F55" s="74">
        <v>0</v>
      </c>
      <c r="G55" s="74">
        <v>0</v>
      </c>
      <c r="H55" s="74">
        <v>14023</v>
      </c>
      <c r="I55" s="74">
        <v>14023</v>
      </c>
      <c r="J55" s="74"/>
      <c r="K55" s="74">
        <v>90355</v>
      </c>
      <c r="L55" s="74">
        <v>0</v>
      </c>
      <c r="M55" s="74">
        <v>183145</v>
      </c>
      <c r="N55" s="74">
        <v>120920</v>
      </c>
      <c r="O55" s="74">
        <v>394420</v>
      </c>
      <c r="P55" s="74"/>
      <c r="Q55" s="74">
        <v>-114475</v>
      </c>
      <c r="R55" s="74"/>
      <c r="S55" s="74">
        <v>-21070</v>
      </c>
      <c r="T55" s="74"/>
      <c r="U55" s="74">
        <v>-135545</v>
      </c>
    </row>
    <row r="56" spans="1:21" ht="15" x14ac:dyDescent="0.2">
      <c r="A56" s="68">
        <v>147</v>
      </c>
      <c r="B56" s="69" t="s">
        <v>68</v>
      </c>
      <c r="C56" s="73">
        <v>4.6284435228268519E-4</v>
      </c>
      <c r="D56" s="61">
        <v>168205</v>
      </c>
      <c r="E56" s="74">
        <v>0</v>
      </c>
      <c r="F56" s="74">
        <v>0</v>
      </c>
      <c r="G56" s="74">
        <v>0</v>
      </c>
      <c r="H56" s="74">
        <v>60474</v>
      </c>
      <c r="I56" s="74">
        <v>60474</v>
      </c>
      <c r="J56" s="74"/>
      <c r="K56" s="74">
        <v>76815</v>
      </c>
      <c r="L56" s="74">
        <v>0</v>
      </c>
      <c r="M56" s="74">
        <v>155701</v>
      </c>
      <c r="N56" s="74">
        <v>5624</v>
      </c>
      <c r="O56" s="74">
        <v>238140</v>
      </c>
      <c r="P56" s="74"/>
      <c r="Q56" s="74">
        <v>-97320</v>
      </c>
      <c r="R56" s="74"/>
      <c r="S56" s="74">
        <v>23340</v>
      </c>
      <c r="T56" s="74"/>
      <c r="U56" s="74">
        <v>-73980</v>
      </c>
    </row>
    <row r="57" spans="1:21" ht="15" x14ac:dyDescent="0.2">
      <c r="A57" s="68">
        <v>148</v>
      </c>
      <c r="B57" s="69" t="s">
        <v>69</v>
      </c>
      <c r="C57" s="73">
        <v>6.2818196477667517E-5</v>
      </c>
      <c r="D57" s="61">
        <v>22825</v>
      </c>
      <c r="E57" s="74">
        <v>0</v>
      </c>
      <c r="F57" s="74">
        <v>0</v>
      </c>
      <c r="G57" s="74">
        <v>0</v>
      </c>
      <c r="H57" s="74">
        <v>8648</v>
      </c>
      <c r="I57" s="74">
        <v>8648</v>
      </c>
      <c r="J57" s="74"/>
      <c r="K57" s="74">
        <v>10426</v>
      </c>
      <c r="L57" s="74">
        <v>0</v>
      </c>
      <c r="M57" s="74">
        <v>21132</v>
      </c>
      <c r="N57" s="74">
        <v>9888</v>
      </c>
      <c r="O57" s="74">
        <v>41446</v>
      </c>
      <c r="P57" s="74"/>
      <c r="Q57" s="74">
        <v>-13209</v>
      </c>
      <c r="R57" s="74"/>
      <c r="S57" s="74">
        <v>1124</v>
      </c>
      <c r="T57" s="74"/>
      <c r="U57" s="74">
        <v>-12085</v>
      </c>
    </row>
    <row r="58" spans="1:21" ht="15" x14ac:dyDescent="0.2">
      <c r="A58" s="68">
        <v>149</v>
      </c>
      <c r="B58" s="69" t="s">
        <v>70</v>
      </c>
      <c r="C58" s="73">
        <v>0</v>
      </c>
      <c r="D58" s="61">
        <v>0</v>
      </c>
      <c r="E58" s="74">
        <v>0</v>
      </c>
      <c r="F58" s="74">
        <v>0</v>
      </c>
      <c r="G58" s="74">
        <v>0</v>
      </c>
      <c r="H58" s="74">
        <v>0</v>
      </c>
      <c r="I58" s="74">
        <v>0</v>
      </c>
      <c r="J58" s="74"/>
      <c r="K58" s="74">
        <v>0</v>
      </c>
      <c r="L58" s="74">
        <v>0</v>
      </c>
      <c r="M58" s="74">
        <v>0</v>
      </c>
      <c r="N58" s="74">
        <v>0</v>
      </c>
      <c r="O58" s="74">
        <v>0</v>
      </c>
      <c r="P58" s="74"/>
      <c r="Q58" s="74">
        <v>0</v>
      </c>
      <c r="R58" s="74"/>
      <c r="S58" s="74">
        <v>0</v>
      </c>
      <c r="T58" s="74"/>
      <c r="U58" s="74">
        <v>0</v>
      </c>
    </row>
    <row r="59" spans="1:21" ht="15" x14ac:dyDescent="0.2">
      <c r="A59" s="68">
        <v>150</v>
      </c>
      <c r="B59" s="69" t="s">
        <v>71</v>
      </c>
      <c r="C59" s="73">
        <v>0</v>
      </c>
      <c r="D59" s="61">
        <v>0</v>
      </c>
      <c r="E59" s="74">
        <v>0</v>
      </c>
      <c r="F59" s="74">
        <v>0</v>
      </c>
      <c r="G59" s="74">
        <v>0</v>
      </c>
      <c r="H59" s="74">
        <v>0</v>
      </c>
      <c r="I59" s="74">
        <v>0</v>
      </c>
      <c r="J59" s="74"/>
      <c r="K59" s="74">
        <v>0</v>
      </c>
      <c r="L59" s="74">
        <v>0</v>
      </c>
      <c r="M59" s="74">
        <v>0</v>
      </c>
      <c r="N59" s="74">
        <v>0</v>
      </c>
      <c r="O59" s="74">
        <v>0</v>
      </c>
      <c r="P59" s="74"/>
      <c r="Q59" s="74">
        <v>0</v>
      </c>
      <c r="R59" s="74"/>
      <c r="S59" s="74">
        <v>0</v>
      </c>
      <c r="T59" s="74"/>
      <c r="U59" s="74">
        <v>0</v>
      </c>
    </row>
    <row r="60" spans="1:21" ht="15" x14ac:dyDescent="0.2">
      <c r="A60" s="68">
        <v>151</v>
      </c>
      <c r="B60" s="69" t="s">
        <v>72</v>
      </c>
      <c r="C60" s="73">
        <v>1.6573939099091837E-3</v>
      </c>
      <c r="D60" s="61">
        <v>602324</v>
      </c>
      <c r="E60" s="74">
        <v>0</v>
      </c>
      <c r="F60" s="74">
        <v>0</v>
      </c>
      <c r="G60" s="74">
        <v>0</v>
      </c>
      <c r="H60" s="74">
        <v>105126</v>
      </c>
      <c r="I60" s="74">
        <v>105126</v>
      </c>
      <c r="J60" s="74"/>
      <c r="K60" s="74">
        <v>275067</v>
      </c>
      <c r="L60" s="74">
        <v>0</v>
      </c>
      <c r="M60" s="74">
        <v>557549</v>
      </c>
      <c r="N60" s="74">
        <v>54940</v>
      </c>
      <c r="O60" s="74">
        <v>887556</v>
      </c>
      <c r="P60" s="74"/>
      <c r="Q60" s="74">
        <v>-348495</v>
      </c>
      <c r="R60" s="74"/>
      <c r="S60" s="74">
        <v>13450</v>
      </c>
      <c r="T60" s="74"/>
      <c r="U60" s="74">
        <v>-335045</v>
      </c>
    </row>
    <row r="61" spans="1:21" ht="15" x14ac:dyDescent="0.2">
      <c r="A61" s="68">
        <v>152</v>
      </c>
      <c r="B61" s="69" t="s">
        <v>73</v>
      </c>
      <c r="C61" s="73">
        <v>1.2381483684433818E-3</v>
      </c>
      <c r="D61" s="61">
        <v>449964</v>
      </c>
      <c r="E61" s="74">
        <v>0</v>
      </c>
      <c r="F61" s="74">
        <v>0</v>
      </c>
      <c r="G61" s="74">
        <v>0</v>
      </c>
      <c r="H61" s="74">
        <v>114878</v>
      </c>
      <c r="I61" s="74">
        <v>114878</v>
      </c>
      <c r="J61" s="74"/>
      <c r="K61" s="74">
        <v>205487</v>
      </c>
      <c r="L61" s="74">
        <v>0</v>
      </c>
      <c r="M61" s="74">
        <v>416514</v>
      </c>
      <c r="N61" s="74">
        <v>0</v>
      </c>
      <c r="O61" s="74">
        <v>622001</v>
      </c>
      <c r="P61" s="74"/>
      <c r="Q61" s="74">
        <v>-260342</v>
      </c>
      <c r="R61" s="74"/>
      <c r="S61" s="74">
        <v>37398</v>
      </c>
      <c r="T61" s="74"/>
      <c r="U61" s="74">
        <v>-222944</v>
      </c>
    </row>
    <row r="62" spans="1:21" ht="15" x14ac:dyDescent="0.2">
      <c r="A62" s="68">
        <v>154</v>
      </c>
      <c r="B62" s="69" t="s">
        <v>74</v>
      </c>
      <c r="C62" s="73">
        <v>1.9884631215272234E-2</v>
      </c>
      <c r="D62" s="61">
        <v>7226386</v>
      </c>
      <c r="E62" s="74">
        <v>0</v>
      </c>
      <c r="F62" s="74">
        <v>0</v>
      </c>
      <c r="G62" s="74">
        <v>0</v>
      </c>
      <c r="H62" s="74">
        <v>649226</v>
      </c>
      <c r="I62" s="74">
        <v>649226</v>
      </c>
      <c r="J62" s="74"/>
      <c r="K62" s="74">
        <v>3300122</v>
      </c>
      <c r="L62" s="74">
        <v>0</v>
      </c>
      <c r="M62" s="74">
        <v>6689210</v>
      </c>
      <c r="N62" s="74">
        <v>63149</v>
      </c>
      <c r="O62" s="74">
        <v>10052481</v>
      </c>
      <c r="P62" s="74"/>
      <c r="Q62" s="74">
        <v>-4181064</v>
      </c>
      <c r="R62" s="74"/>
      <c r="S62" s="74">
        <v>118677</v>
      </c>
      <c r="T62" s="74"/>
      <c r="U62" s="74">
        <v>-4062387</v>
      </c>
    </row>
    <row r="63" spans="1:21" ht="15" x14ac:dyDescent="0.2">
      <c r="A63" s="68">
        <v>156</v>
      </c>
      <c r="B63" s="69" t="s">
        <v>75</v>
      </c>
      <c r="C63" s="73">
        <v>3.3063333126973196E-2</v>
      </c>
      <c r="D63" s="61">
        <v>12015734</v>
      </c>
      <c r="E63" s="74">
        <v>0</v>
      </c>
      <c r="F63" s="74">
        <v>0</v>
      </c>
      <c r="G63" s="74">
        <v>0</v>
      </c>
      <c r="H63" s="74">
        <v>1102619</v>
      </c>
      <c r="I63" s="74">
        <v>1102619</v>
      </c>
      <c r="J63" s="74"/>
      <c r="K63" s="74">
        <v>5487305</v>
      </c>
      <c r="L63" s="74">
        <v>0</v>
      </c>
      <c r="M63" s="74">
        <v>11122539</v>
      </c>
      <c r="N63" s="74">
        <v>591177</v>
      </c>
      <c r="O63" s="74">
        <v>17201021</v>
      </c>
      <c r="P63" s="74"/>
      <c r="Q63" s="74">
        <v>-6952099</v>
      </c>
      <c r="R63" s="74"/>
      <c r="S63" s="74">
        <v>-74082</v>
      </c>
      <c r="T63" s="74"/>
      <c r="U63" s="74">
        <v>-7026181</v>
      </c>
    </row>
    <row r="64" spans="1:21" ht="15" x14ac:dyDescent="0.2">
      <c r="A64" s="68">
        <v>157</v>
      </c>
      <c r="B64" s="69" t="s">
        <v>76</v>
      </c>
      <c r="C64" s="73">
        <v>1.7639626099310668E-4</v>
      </c>
      <c r="D64" s="61">
        <v>64105</v>
      </c>
      <c r="E64" s="74">
        <v>0</v>
      </c>
      <c r="F64" s="74">
        <v>0</v>
      </c>
      <c r="G64" s="74">
        <v>0</v>
      </c>
      <c r="H64" s="74">
        <v>27185</v>
      </c>
      <c r="I64" s="74">
        <v>27185</v>
      </c>
      <c r="J64" s="74"/>
      <c r="K64" s="74">
        <v>29275</v>
      </c>
      <c r="L64" s="74">
        <v>0</v>
      </c>
      <c r="M64" s="74">
        <v>59340</v>
      </c>
      <c r="N64" s="74">
        <v>4794</v>
      </c>
      <c r="O64" s="74">
        <v>93409</v>
      </c>
      <c r="P64" s="74"/>
      <c r="Q64" s="74">
        <v>-37089</v>
      </c>
      <c r="R64" s="74"/>
      <c r="S64" s="74">
        <v>1658</v>
      </c>
      <c r="T64" s="74"/>
      <c r="U64" s="74">
        <v>-35431</v>
      </c>
    </row>
    <row r="65" spans="1:21" ht="15" x14ac:dyDescent="0.2">
      <c r="A65" s="68">
        <v>158</v>
      </c>
      <c r="B65" s="69" t="s">
        <v>77</v>
      </c>
      <c r="C65" s="73">
        <v>0</v>
      </c>
      <c r="D65" s="61">
        <v>0</v>
      </c>
      <c r="E65" s="74">
        <v>0</v>
      </c>
      <c r="F65" s="74">
        <v>0</v>
      </c>
      <c r="G65" s="74">
        <v>0</v>
      </c>
      <c r="H65" s="74">
        <v>0</v>
      </c>
      <c r="I65" s="74">
        <v>0</v>
      </c>
      <c r="J65" s="74"/>
      <c r="K65" s="74">
        <v>0</v>
      </c>
      <c r="L65" s="74">
        <v>0</v>
      </c>
      <c r="M65" s="74">
        <v>0</v>
      </c>
      <c r="N65" s="74">
        <v>0</v>
      </c>
      <c r="O65" s="74">
        <v>0</v>
      </c>
      <c r="P65" s="74"/>
      <c r="Q65" s="74">
        <v>0</v>
      </c>
      <c r="R65" s="74"/>
      <c r="S65" s="74">
        <v>0</v>
      </c>
      <c r="T65" s="74"/>
      <c r="U65" s="74">
        <v>0</v>
      </c>
    </row>
    <row r="66" spans="1:21" ht="15" x14ac:dyDescent="0.2">
      <c r="A66" s="68">
        <v>160</v>
      </c>
      <c r="B66" s="69" t="s">
        <v>78</v>
      </c>
      <c r="C66" s="73">
        <v>8.9809554878704813E-5</v>
      </c>
      <c r="D66" s="61">
        <v>32637</v>
      </c>
      <c r="E66" s="74">
        <v>0</v>
      </c>
      <c r="F66" s="74">
        <v>0</v>
      </c>
      <c r="G66" s="74">
        <v>0</v>
      </c>
      <c r="H66" s="74">
        <v>13005</v>
      </c>
      <c r="I66" s="74">
        <v>13005</v>
      </c>
      <c r="J66" s="74"/>
      <c r="K66" s="74">
        <v>14905</v>
      </c>
      <c r="L66" s="74">
        <v>0</v>
      </c>
      <c r="M66" s="74">
        <v>30212</v>
      </c>
      <c r="N66" s="74">
        <v>17631</v>
      </c>
      <c r="O66" s="74">
        <v>62748</v>
      </c>
      <c r="P66" s="74"/>
      <c r="Q66" s="74">
        <v>-18884</v>
      </c>
      <c r="R66" s="74"/>
      <c r="S66" s="74">
        <v>1624</v>
      </c>
      <c r="T66" s="74"/>
      <c r="U66" s="74">
        <v>-17260</v>
      </c>
    </row>
    <row r="67" spans="1:21" ht="15" x14ac:dyDescent="0.2">
      <c r="A67" s="68">
        <v>161</v>
      </c>
      <c r="B67" s="69" t="s">
        <v>79</v>
      </c>
      <c r="C67" s="73">
        <v>8.5060304262537037E-3</v>
      </c>
      <c r="D67" s="61">
        <v>3091223</v>
      </c>
      <c r="E67" s="74">
        <v>0</v>
      </c>
      <c r="F67" s="74">
        <v>0</v>
      </c>
      <c r="G67" s="74">
        <v>0</v>
      </c>
      <c r="H67" s="74">
        <v>137086</v>
      </c>
      <c r="I67" s="74">
        <v>137086</v>
      </c>
      <c r="J67" s="74"/>
      <c r="K67" s="74">
        <v>1411690</v>
      </c>
      <c r="L67" s="74">
        <v>0</v>
      </c>
      <c r="M67" s="74">
        <v>2861437</v>
      </c>
      <c r="N67" s="74">
        <v>490359</v>
      </c>
      <c r="O67" s="74">
        <v>4763486</v>
      </c>
      <c r="P67" s="74"/>
      <c r="Q67" s="74">
        <v>-1788529</v>
      </c>
      <c r="R67" s="74"/>
      <c r="S67" s="74">
        <v>-58053</v>
      </c>
      <c r="T67" s="74"/>
      <c r="U67" s="74">
        <v>-1846582</v>
      </c>
    </row>
    <row r="68" spans="1:21" ht="15" x14ac:dyDescent="0.2">
      <c r="A68" s="68">
        <v>162</v>
      </c>
      <c r="B68" s="69" t="s">
        <v>80</v>
      </c>
      <c r="C68" s="73">
        <v>1.8672297135979555E-5</v>
      </c>
      <c r="D68" s="61">
        <v>6781</v>
      </c>
      <c r="E68" s="74">
        <v>0</v>
      </c>
      <c r="F68" s="74">
        <v>0</v>
      </c>
      <c r="G68" s="74">
        <v>0</v>
      </c>
      <c r="H68" s="74">
        <v>546</v>
      </c>
      <c r="I68" s="74">
        <v>546</v>
      </c>
      <c r="J68" s="74"/>
      <c r="K68" s="74">
        <v>3099</v>
      </c>
      <c r="L68" s="74">
        <v>0</v>
      </c>
      <c r="M68" s="74">
        <v>6281</v>
      </c>
      <c r="N68" s="74">
        <v>33</v>
      </c>
      <c r="O68" s="74">
        <v>9413</v>
      </c>
      <c r="P68" s="74"/>
      <c r="Q68" s="74">
        <v>-3926</v>
      </c>
      <c r="R68" s="74"/>
      <c r="S68" s="74">
        <v>145</v>
      </c>
      <c r="T68" s="74"/>
      <c r="U68" s="74">
        <v>-3781</v>
      </c>
    </row>
    <row r="69" spans="1:21" ht="15" x14ac:dyDescent="0.2">
      <c r="A69" s="68">
        <v>163</v>
      </c>
      <c r="B69" s="69" t="s">
        <v>81</v>
      </c>
      <c r="C69" s="73">
        <v>0</v>
      </c>
      <c r="D69" s="61">
        <v>0</v>
      </c>
      <c r="E69" s="74">
        <v>0</v>
      </c>
      <c r="F69" s="74">
        <v>0</v>
      </c>
      <c r="G69" s="74">
        <v>0</v>
      </c>
      <c r="H69" s="74">
        <v>0</v>
      </c>
      <c r="I69" s="74">
        <v>0</v>
      </c>
      <c r="J69" s="74"/>
      <c r="K69" s="74">
        <v>0</v>
      </c>
      <c r="L69" s="74">
        <v>0</v>
      </c>
      <c r="M69" s="74">
        <v>0</v>
      </c>
      <c r="N69" s="74">
        <v>0</v>
      </c>
      <c r="O69" s="74">
        <v>0</v>
      </c>
      <c r="P69" s="74"/>
      <c r="Q69" s="74">
        <v>0</v>
      </c>
      <c r="R69" s="74"/>
      <c r="S69" s="74">
        <v>0</v>
      </c>
      <c r="T69" s="74"/>
      <c r="U69" s="74">
        <v>0</v>
      </c>
    </row>
    <row r="70" spans="1:21" ht="15" x14ac:dyDescent="0.2">
      <c r="A70" s="68">
        <v>164</v>
      </c>
      <c r="B70" s="69" t="s">
        <v>82</v>
      </c>
      <c r="C70" s="73">
        <v>8.0714622614833388E-5</v>
      </c>
      <c r="D70" s="61">
        <v>29334</v>
      </c>
      <c r="E70" s="74">
        <v>0</v>
      </c>
      <c r="F70" s="74">
        <v>0</v>
      </c>
      <c r="G70" s="74">
        <v>0</v>
      </c>
      <c r="H70" s="74">
        <v>73700</v>
      </c>
      <c r="I70" s="74">
        <v>73700</v>
      </c>
      <c r="J70" s="74"/>
      <c r="K70" s="74">
        <v>13396</v>
      </c>
      <c r="L70" s="74">
        <v>0</v>
      </c>
      <c r="M70" s="74">
        <v>27152</v>
      </c>
      <c r="N70" s="74">
        <v>21221</v>
      </c>
      <c r="O70" s="74">
        <v>61769</v>
      </c>
      <c r="P70" s="74"/>
      <c r="Q70" s="74">
        <v>-16972</v>
      </c>
      <c r="R70" s="74"/>
      <c r="S70" s="74">
        <v>19255</v>
      </c>
      <c r="T70" s="74"/>
      <c r="U70" s="74">
        <v>2283</v>
      </c>
    </row>
    <row r="71" spans="1:21" ht="15" x14ac:dyDescent="0.2">
      <c r="A71" s="68">
        <v>165</v>
      </c>
      <c r="B71" s="69" t="s">
        <v>83</v>
      </c>
      <c r="C71" s="73">
        <v>1.4567218390108875E-3</v>
      </c>
      <c r="D71" s="61">
        <v>529395</v>
      </c>
      <c r="E71" s="74">
        <v>0</v>
      </c>
      <c r="F71" s="74">
        <v>0</v>
      </c>
      <c r="G71" s="74">
        <v>0</v>
      </c>
      <c r="H71" s="74">
        <v>441143</v>
      </c>
      <c r="I71" s="74">
        <v>441143</v>
      </c>
      <c r="J71" s="74"/>
      <c r="K71" s="74">
        <v>241763</v>
      </c>
      <c r="L71" s="74">
        <v>0</v>
      </c>
      <c r="M71" s="74">
        <v>490043</v>
      </c>
      <c r="N71" s="74">
        <v>12408</v>
      </c>
      <c r="O71" s="74">
        <v>744214</v>
      </c>
      <c r="P71" s="74"/>
      <c r="Q71" s="74">
        <v>-306299</v>
      </c>
      <c r="R71" s="74"/>
      <c r="S71" s="74">
        <v>88181</v>
      </c>
      <c r="T71" s="74"/>
      <c r="U71" s="74">
        <v>-218118</v>
      </c>
    </row>
    <row r="72" spans="1:21" ht="15" x14ac:dyDescent="0.2">
      <c r="A72" s="68">
        <v>166</v>
      </c>
      <c r="B72" s="69" t="s">
        <v>84</v>
      </c>
      <c r="C72" s="73">
        <v>2.4693337920256151E-4</v>
      </c>
      <c r="D72" s="61">
        <v>89742</v>
      </c>
      <c r="E72" s="74">
        <v>0</v>
      </c>
      <c r="F72" s="74">
        <v>0</v>
      </c>
      <c r="G72" s="74">
        <v>0</v>
      </c>
      <c r="H72" s="74">
        <v>71917</v>
      </c>
      <c r="I72" s="74">
        <v>71917</v>
      </c>
      <c r="J72" s="74"/>
      <c r="K72" s="74">
        <v>40982</v>
      </c>
      <c r="L72" s="74">
        <v>0</v>
      </c>
      <c r="M72" s="74">
        <v>83069</v>
      </c>
      <c r="N72" s="74">
        <v>11757</v>
      </c>
      <c r="O72" s="74">
        <v>135808</v>
      </c>
      <c r="P72" s="74"/>
      <c r="Q72" s="74">
        <v>-51922</v>
      </c>
      <c r="R72" s="74"/>
      <c r="S72" s="74">
        <v>9073</v>
      </c>
      <c r="T72" s="74"/>
      <c r="U72" s="74">
        <v>-42849</v>
      </c>
    </row>
    <row r="73" spans="1:21" ht="15" x14ac:dyDescent="0.2">
      <c r="A73" s="68">
        <v>169</v>
      </c>
      <c r="B73" s="69" t="s">
        <v>85</v>
      </c>
      <c r="C73" s="73">
        <v>0</v>
      </c>
      <c r="D73" s="61">
        <v>0</v>
      </c>
      <c r="E73" s="74">
        <v>0</v>
      </c>
      <c r="F73" s="74">
        <v>0</v>
      </c>
      <c r="G73" s="74">
        <v>0</v>
      </c>
      <c r="H73" s="74">
        <v>0</v>
      </c>
      <c r="I73" s="74">
        <v>0</v>
      </c>
      <c r="J73" s="74"/>
      <c r="K73" s="74">
        <v>0</v>
      </c>
      <c r="L73" s="74">
        <v>0</v>
      </c>
      <c r="M73" s="74">
        <v>0</v>
      </c>
      <c r="N73" s="74">
        <v>0</v>
      </c>
      <c r="O73" s="74">
        <v>0</v>
      </c>
      <c r="P73" s="74"/>
      <c r="Q73" s="74">
        <v>0</v>
      </c>
      <c r="R73" s="74"/>
      <c r="S73" s="74">
        <v>0</v>
      </c>
      <c r="T73" s="74"/>
      <c r="U73" s="74">
        <v>0</v>
      </c>
    </row>
    <row r="74" spans="1:21" ht="15" x14ac:dyDescent="0.2">
      <c r="A74" s="68">
        <v>170</v>
      </c>
      <c r="B74" s="69" t="s">
        <v>86</v>
      </c>
      <c r="C74" s="73">
        <v>0</v>
      </c>
      <c r="D74" s="61">
        <v>0</v>
      </c>
      <c r="E74" s="74">
        <v>0</v>
      </c>
      <c r="F74" s="74">
        <v>0</v>
      </c>
      <c r="G74" s="74">
        <v>0</v>
      </c>
      <c r="H74" s="74">
        <v>0</v>
      </c>
      <c r="I74" s="74">
        <v>0</v>
      </c>
      <c r="J74" s="74"/>
      <c r="K74" s="74">
        <v>0</v>
      </c>
      <c r="L74" s="74">
        <v>0</v>
      </c>
      <c r="M74" s="74">
        <v>0</v>
      </c>
      <c r="N74" s="74">
        <v>0</v>
      </c>
      <c r="O74" s="74">
        <v>0</v>
      </c>
      <c r="P74" s="74"/>
      <c r="Q74" s="74">
        <v>0</v>
      </c>
      <c r="R74" s="74"/>
      <c r="S74" s="74">
        <v>0</v>
      </c>
      <c r="T74" s="74"/>
      <c r="U74" s="74">
        <v>0</v>
      </c>
    </row>
    <row r="75" spans="1:21" ht="15" x14ac:dyDescent="0.2">
      <c r="A75" s="68">
        <v>171</v>
      </c>
      <c r="B75" s="69" t="s">
        <v>87</v>
      </c>
      <c r="C75" s="73">
        <v>7.5391815994168667E-3</v>
      </c>
      <c r="D75" s="61">
        <v>2739854</v>
      </c>
      <c r="E75" s="74">
        <v>0</v>
      </c>
      <c r="F75" s="74">
        <v>0</v>
      </c>
      <c r="G75" s="74">
        <v>0</v>
      </c>
      <c r="H75" s="74">
        <v>161094</v>
      </c>
      <c r="I75" s="74">
        <v>161094</v>
      </c>
      <c r="J75" s="74"/>
      <c r="K75" s="74">
        <v>1251229</v>
      </c>
      <c r="L75" s="74">
        <v>0</v>
      </c>
      <c r="M75" s="74">
        <v>2536188</v>
      </c>
      <c r="N75" s="74">
        <v>56779</v>
      </c>
      <c r="O75" s="74">
        <v>3844196</v>
      </c>
      <c r="P75" s="74"/>
      <c r="Q75" s="74">
        <v>-1585235</v>
      </c>
      <c r="R75" s="74"/>
      <c r="S75" s="74">
        <v>52545</v>
      </c>
      <c r="T75" s="74"/>
      <c r="U75" s="74">
        <v>-1532690</v>
      </c>
    </row>
    <row r="76" spans="1:21" ht="15" x14ac:dyDescent="0.2">
      <c r="A76" s="68">
        <v>172</v>
      </c>
      <c r="B76" s="69" t="s">
        <v>88</v>
      </c>
      <c r="C76" s="73">
        <v>3.8756696068240142E-3</v>
      </c>
      <c r="D76" s="61">
        <v>1408480</v>
      </c>
      <c r="E76" s="74">
        <v>0</v>
      </c>
      <c r="F76" s="74">
        <v>0</v>
      </c>
      <c r="G76" s="74">
        <v>0</v>
      </c>
      <c r="H76" s="74">
        <v>658581</v>
      </c>
      <c r="I76" s="74">
        <v>658581</v>
      </c>
      <c r="J76" s="74"/>
      <c r="K76" s="74">
        <v>643220</v>
      </c>
      <c r="L76" s="74">
        <v>0</v>
      </c>
      <c r="M76" s="74">
        <v>1303779</v>
      </c>
      <c r="N76" s="74">
        <v>17468</v>
      </c>
      <c r="O76" s="74">
        <v>1964467</v>
      </c>
      <c r="P76" s="74"/>
      <c r="Q76" s="74">
        <v>-814921</v>
      </c>
      <c r="R76" s="74"/>
      <c r="S76" s="74">
        <v>135617</v>
      </c>
      <c r="T76" s="74"/>
      <c r="U76" s="74">
        <v>-679304</v>
      </c>
    </row>
    <row r="77" spans="1:21" ht="15" x14ac:dyDescent="0.2">
      <c r="A77" s="68">
        <v>173</v>
      </c>
      <c r="B77" s="69" t="s">
        <v>89</v>
      </c>
      <c r="C77" s="73">
        <v>0</v>
      </c>
      <c r="D77" s="61">
        <v>0</v>
      </c>
      <c r="E77" s="74">
        <v>0</v>
      </c>
      <c r="F77" s="74">
        <v>0</v>
      </c>
      <c r="G77" s="74">
        <v>0</v>
      </c>
      <c r="H77" s="74">
        <v>0</v>
      </c>
      <c r="I77" s="74">
        <v>0</v>
      </c>
      <c r="J77" s="74"/>
      <c r="K77" s="74">
        <v>0</v>
      </c>
      <c r="L77" s="74">
        <v>0</v>
      </c>
      <c r="M77" s="74">
        <v>0</v>
      </c>
      <c r="N77" s="74">
        <v>0</v>
      </c>
      <c r="O77" s="74">
        <v>0</v>
      </c>
      <c r="P77" s="74"/>
      <c r="Q77" s="74">
        <v>0</v>
      </c>
      <c r="R77" s="74"/>
      <c r="S77" s="74">
        <v>0</v>
      </c>
      <c r="T77" s="74"/>
      <c r="U77" s="74">
        <v>0</v>
      </c>
    </row>
    <row r="78" spans="1:21" ht="15" x14ac:dyDescent="0.2">
      <c r="A78" s="68">
        <v>174</v>
      </c>
      <c r="B78" s="69" t="s">
        <v>90</v>
      </c>
      <c r="C78" s="73">
        <v>1.6342512363879454E-3</v>
      </c>
      <c r="D78" s="61">
        <v>593911</v>
      </c>
      <c r="E78" s="74">
        <v>0</v>
      </c>
      <c r="F78" s="74">
        <v>0</v>
      </c>
      <c r="G78" s="74">
        <v>0</v>
      </c>
      <c r="H78" s="74">
        <v>366181</v>
      </c>
      <c r="I78" s="74">
        <v>366181</v>
      </c>
      <c r="J78" s="74"/>
      <c r="K78" s="74">
        <v>271226</v>
      </c>
      <c r="L78" s="74">
        <v>0</v>
      </c>
      <c r="M78" s="74">
        <v>549764</v>
      </c>
      <c r="N78" s="74">
        <v>0</v>
      </c>
      <c r="O78" s="74">
        <v>820990</v>
      </c>
      <c r="P78" s="74"/>
      <c r="Q78" s="74">
        <v>-343629</v>
      </c>
      <c r="R78" s="74"/>
      <c r="S78" s="74">
        <v>114634</v>
      </c>
      <c r="T78" s="74"/>
      <c r="U78" s="74">
        <v>-228995</v>
      </c>
    </row>
    <row r="79" spans="1:21" ht="15" x14ac:dyDescent="0.2">
      <c r="A79" s="68">
        <v>175</v>
      </c>
      <c r="B79" s="69" t="s">
        <v>91</v>
      </c>
      <c r="C79" s="73">
        <v>0</v>
      </c>
      <c r="D79" s="61">
        <v>0</v>
      </c>
      <c r="E79" s="74">
        <v>0</v>
      </c>
      <c r="F79" s="74">
        <v>0</v>
      </c>
      <c r="G79" s="74">
        <v>0</v>
      </c>
      <c r="H79" s="74">
        <v>0</v>
      </c>
      <c r="I79" s="74">
        <v>0</v>
      </c>
      <c r="J79" s="74"/>
      <c r="K79" s="74">
        <v>0</v>
      </c>
      <c r="L79" s="74">
        <v>0</v>
      </c>
      <c r="M79" s="74">
        <v>0</v>
      </c>
      <c r="N79" s="74">
        <v>0</v>
      </c>
      <c r="O79" s="74">
        <v>0</v>
      </c>
      <c r="P79" s="74"/>
      <c r="Q79" s="74">
        <v>0</v>
      </c>
      <c r="R79" s="74"/>
      <c r="S79" s="74">
        <v>0</v>
      </c>
      <c r="T79" s="74"/>
      <c r="U79" s="74">
        <v>0</v>
      </c>
    </row>
    <row r="80" spans="1:21" ht="15" x14ac:dyDescent="0.2">
      <c r="A80" s="68">
        <v>180</v>
      </c>
      <c r="B80" s="69" t="s">
        <v>92</v>
      </c>
      <c r="C80" s="73">
        <v>1.2736303749649839E-4</v>
      </c>
      <c r="D80" s="61">
        <v>46282</v>
      </c>
      <c r="E80" s="74">
        <v>0</v>
      </c>
      <c r="F80" s="74">
        <v>0</v>
      </c>
      <c r="G80" s="74">
        <v>0</v>
      </c>
      <c r="H80" s="74">
        <v>37242</v>
      </c>
      <c r="I80" s="74">
        <v>37242</v>
      </c>
      <c r="J80" s="74"/>
      <c r="K80" s="74">
        <v>21138</v>
      </c>
      <c r="L80" s="74">
        <v>0</v>
      </c>
      <c r="M80" s="74">
        <v>42845</v>
      </c>
      <c r="N80" s="74">
        <v>416</v>
      </c>
      <c r="O80" s="74">
        <v>64399</v>
      </c>
      <c r="P80" s="74"/>
      <c r="Q80" s="74">
        <v>-26780</v>
      </c>
      <c r="R80" s="74"/>
      <c r="S80" s="74">
        <v>10648</v>
      </c>
      <c r="T80" s="74"/>
      <c r="U80" s="74">
        <v>-16132</v>
      </c>
    </row>
    <row r="81" spans="1:21" ht="15" x14ac:dyDescent="0.2">
      <c r="A81" s="68">
        <v>181</v>
      </c>
      <c r="B81" s="69" t="s">
        <v>93</v>
      </c>
      <c r="C81" s="73">
        <v>1.6479574617783131E-3</v>
      </c>
      <c r="D81" s="61">
        <v>598894</v>
      </c>
      <c r="E81" s="74">
        <v>0</v>
      </c>
      <c r="F81" s="74">
        <v>0</v>
      </c>
      <c r="G81" s="74">
        <v>0</v>
      </c>
      <c r="H81" s="74">
        <v>187298</v>
      </c>
      <c r="I81" s="74">
        <v>187298</v>
      </c>
      <c r="J81" s="74"/>
      <c r="K81" s="74">
        <v>273501</v>
      </c>
      <c r="L81" s="74">
        <v>0</v>
      </c>
      <c r="M81" s="74">
        <v>554375</v>
      </c>
      <c r="N81" s="74">
        <v>70005</v>
      </c>
      <c r="O81" s="74">
        <v>897881</v>
      </c>
      <c r="P81" s="74"/>
      <c r="Q81" s="74">
        <v>-346509</v>
      </c>
      <c r="R81" s="74"/>
      <c r="S81" s="74">
        <v>8869</v>
      </c>
      <c r="T81" s="74"/>
      <c r="U81" s="74">
        <v>-337640</v>
      </c>
    </row>
    <row r="82" spans="1:21" ht="15" x14ac:dyDescent="0.2">
      <c r="A82" s="68">
        <v>182</v>
      </c>
      <c r="B82" s="69" t="s">
        <v>94</v>
      </c>
      <c r="C82" s="73">
        <v>9.6804197717411562E-3</v>
      </c>
      <c r="D82" s="61">
        <v>3518013</v>
      </c>
      <c r="E82" s="74">
        <v>0</v>
      </c>
      <c r="F82" s="74">
        <v>0</v>
      </c>
      <c r="G82" s="74">
        <v>0</v>
      </c>
      <c r="H82" s="74">
        <v>3364201</v>
      </c>
      <c r="I82" s="74">
        <v>3364201</v>
      </c>
      <c r="J82" s="74"/>
      <c r="K82" s="74">
        <v>1606596</v>
      </c>
      <c r="L82" s="74">
        <v>0</v>
      </c>
      <c r="M82" s="74">
        <v>3256503</v>
      </c>
      <c r="N82" s="74">
        <v>91973</v>
      </c>
      <c r="O82" s="74">
        <v>4955072</v>
      </c>
      <c r="P82" s="74"/>
      <c r="Q82" s="74">
        <v>-2035465</v>
      </c>
      <c r="R82" s="74"/>
      <c r="S82" s="74">
        <v>598475</v>
      </c>
      <c r="T82" s="74"/>
      <c r="U82" s="74">
        <v>-1436990</v>
      </c>
    </row>
    <row r="83" spans="1:21" ht="15" x14ac:dyDescent="0.2">
      <c r="A83" s="68">
        <v>183</v>
      </c>
      <c r="B83" s="69" t="s">
        <v>95</v>
      </c>
      <c r="C83" s="73">
        <v>3.8471928201859319E-5</v>
      </c>
      <c r="D83" s="61">
        <v>13980</v>
      </c>
      <c r="E83" s="74">
        <v>0</v>
      </c>
      <c r="F83" s="74">
        <v>0</v>
      </c>
      <c r="G83" s="74">
        <v>0</v>
      </c>
      <c r="H83" s="74">
        <v>1754</v>
      </c>
      <c r="I83" s="74">
        <v>1754</v>
      </c>
      <c r="J83" s="74"/>
      <c r="K83" s="74">
        <v>6385</v>
      </c>
      <c r="L83" s="74">
        <v>0</v>
      </c>
      <c r="M83" s="74">
        <v>12942</v>
      </c>
      <c r="N83" s="74">
        <v>9558</v>
      </c>
      <c r="O83" s="74">
        <v>28885</v>
      </c>
      <c r="P83" s="74"/>
      <c r="Q83" s="74">
        <v>-8090</v>
      </c>
      <c r="R83" s="74"/>
      <c r="S83" s="74">
        <v>-2457</v>
      </c>
      <c r="T83" s="74"/>
      <c r="U83" s="74">
        <v>-10547</v>
      </c>
    </row>
    <row r="84" spans="1:21" ht="15" x14ac:dyDescent="0.2">
      <c r="A84" s="68">
        <v>184</v>
      </c>
      <c r="B84" s="69" t="s">
        <v>96</v>
      </c>
      <c r="C84" s="73">
        <v>0</v>
      </c>
      <c r="D84" s="61">
        <v>-2</v>
      </c>
      <c r="E84" s="74">
        <v>0</v>
      </c>
      <c r="F84" s="74">
        <v>0</v>
      </c>
      <c r="G84" s="74">
        <v>0</v>
      </c>
      <c r="H84" s="74">
        <v>787</v>
      </c>
      <c r="I84" s="74">
        <v>787</v>
      </c>
      <c r="J84" s="74"/>
      <c r="K84" s="74">
        <v>0</v>
      </c>
      <c r="L84" s="74">
        <v>0</v>
      </c>
      <c r="M84" s="74">
        <v>0</v>
      </c>
      <c r="N84" s="74">
        <v>17750</v>
      </c>
      <c r="O84" s="74">
        <v>17750</v>
      </c>
      <c r="P84" s="74"/>
      <c r="Q84" s="74">
        <v>0</v>
      </c>
      <c r="R84" s="74"/>
      <c r="S84" s="74">
        <v>-5528</v>
      </c>
      <c r="T84" s="74"/>
      <c r="U84" s="74">
        <v>-5528</v>
      </c>
    </row>
    <row r="85" spans="1:21" ht="15" x14ac:dyDescent="0.2">
      <c r="A85" s="68">
        <v>185</v>
      </c>
      <c r="B85" s="69" t="s">
        <v>97</v>
      </c>
      <c r="C85" s="73">
        <v>1.4578251342025766E-5</v>
      </c>
      <c r="D85" s="61">
        <v>5301</v>
      </c>
      <c r="E85" s="74">
        <v>0</v>
      </c>
      <c r="F85" s="74">
        <v>0</v>
      </c>
      <c r="G85" s="74">
        <v>0</v>
      </c>
      <c r="H85" s="74">
        <v>8299</v>
      </c>
      <c r="I85" s="74">
        <v>8299</v>
      </c>
      <c r="J85" s="74"/>
      <c r="K85" s="74">
        <v>2419</v>
      </c>
      <c r="L85" s="74">
        <v>0</v>
      </c>
      <c r="M85" s="74">
        <v>4904</v>
      </c>
      <c r="N85" s="74">
        <v>24292</v>
      </c>
      <c r="O85" s="74">
        <v>31615</v>
      </c>
      <c r="P85" s="74"/>
      <c r="Q85" s="74">
        <v>-3065</v>
      </c>
      <c r="R85" s="74"/>
      <c r="S85" s="74">
        <v>-5818</v>
      </c>
      <c r="T85" s="74"/>
      <c r="U85" s="74">
        <v>-8883</v>
      </c>
    </row>
    <row r="86" spans="1:21" ht="15" x14ac:dyDescent="0.2">
      <c r="A86" s="68">
        <v>186</v>
      </c>
      <c r="B86" s="69" t="s">
        <v>98</v>
      </c>
      <c r="C86" s="73">
        <v>5.4394691039692545E-5</v>
      </c>
      <c r="D86" s="61">
        <v>19768</v>
      </c>
      <c r="E86" s="74">
        <v>0</v>
      </c>
      <c r="F86" s="74">
        <v>0</v>
      </c>
      <c r="G86" s="74">
        <v>0</v>
      </c>
      <c r="H86" s="74">
        <v>18540</v>
      </c>
      <c r="I86" s="74">
        <v>18540</v>
      </c>
      <c r="J86" s="74"/>
      <c r="K86" s="74">
        <v>9028</v>
      </c>
      <c r="L86" s="74">
        <v>0</v>
      </c>
      <c r="M86" s="74">
        <v>18298</v>
      </c>
      <c r="N86" s="74">
        <v>8846</v>
      </c>
      <c r="O86" s="74">
        <v>36172</v>
      </c>
      <c r="P86" s="74"/>
      <c r="Q86" s="74">
        <v>-11437</v>
      </c>
      <c r="R86" s="74"/>
      <c r="S86" s="74">
        <v>2146</v>
      </c>
      <c r="T86" s="74"/>
      <c r="U86" s="74">
        <v>-9291</v>
      </c>
    </row>
    <row r="87" spans="1:21" ht="15" x14ac:dyDescent="0.2">
      <c r="A87" s="68">
        <v>187</v>
      </c>
      <c r="B87" s="69" t="s">
        <v>99</v>
      </c>
      <c r="C87" s="73">
        <v>5.0446535519019962E-5</v>
      </c>
      <c r="D87" s="61">
        <v>18332</v>
      </c>
      <c r="E87" s="74">
        <v>0</v>
      </c>
      <c r="F87" s="74">
        <v>0</v>
      </c>
      <c r="G87" s="74">
        <v>0</v>
      </c>
      <c r="H87" s="74">
        <v>15236</v>
      </c>
      <c r="I87" s="74">
        <v>15236</v>
      </c>
      <c r="J87" s="74"/>
      <c r="K87" s="74">
        <v>8372</v>
      </c>
      <c r="L87" s="74">
        <v>0</v>
      </c>
      <c r="M87" s="74">
        <v>16970</v>
      </c>
      <c r="N87" s="74">
        <v>22057</v>
      </c>
      <c r="O87" s="74">
        <v>47399</v>
      </c>
      <c r="P87" s="74"/>
      <c r="Q87" s="74">
        <v>-10608</v>
      </c>
      <c r="R87" s="74"/>
      <c r="S87" s="74">
        <v>-1775</v>
      </c>
      <c r="T87" s="74"/>
      <c r="U87" s="74">
        <v>-12383</v>
      </c>
    </row>
    <row r="88" spans="1:21" ht="15" x14ac:dyDescent="0.2">
      <c r="A88" s="68">
        <v>188</v>
      </c>
      <c r="B88" s="69" t="s">
        <v>100</v>
      </c>
      <c r="C88" s="73">
        <v>3.8282105062192301E-5</v>
      </c>
      <c r="D88" s="61">
        <v>13910</v>
      </c>
      <c r="E88" s="74">
        <v>0</v>
      </c>
      <c r="F88" s="74">
        <v>0</v>
      </c>
      <c r="G88" s="74">
        <v>0</v>
      </c>
      <c r="H88" s="74">
        <v>7428</v>
      </c>
      <c r="I88" s="74">
        <v>7428</v>
      </c>
      <c r="J88" s="74"/>
      <c r="K88" s="74">
        <v>6353</v>
      </c>
      <c r="L88" s="74">
        <v>0</v>
      </c>
      <c r="M88" s="74">
        <v>12878</v>
      </c>
      <c r="N88" s="74">
        <v>9709</v>
      </c>
      <c r="O88" s="74">
        <v>28940</v>
      </c>
      <c r="P88" s="74"/>
      <c r="Q88" s="74">
        <v>-8050</v>
      </c>
      <c r="R88" s="74"/>
      <c r="S88" s="74">
        <v>-3121</v>
      </c>
      <c r="T88" s="74"/>
      <c r="U88" s="74">
        <v>-11171</v>
      </c>
    </row>
    <row r="89" spans="1:21" ht="15" x14ac:dyDescent="0.2">
      <c r="A89" s="68">
        <v>190</v>
      </c>
      <c r="B89" s="69" t="s">
        <v>101</v>
      </c>
      <c r="C89" s="73">
        <v>4.7017285174904389E-5</v>
      </c>
      <c r="D89" s="61">
        <v>17085</v>
      </c>
      <c r="E89" s="74">
        <v>0</v>
      </c>
      <c r="F89" s="74">
        <v>0</v>
      </c>
      <c r="G89" s="74">
        <v>0</v>
      </c>
      <c r="H89" s="74">
        <v>14247</v>
      </c>
      <c r="I89" s="74">
        <v>14247</v>
      </c>
      <c r="J89" s="74"/>
      <c r="K89" s="74">
        <v>7803</v>
      </c>
      <c r="L89" s="74">
        <v>0</v>
      </c>
      <c r="M89" s="74">
        <v>15817</v>
      </c>
      <c r="N89" s="74">
        <v>409</v>
      </c>
      <c r="O89" s="74">
        <v>24029</v>
      </c>
      <c r="P89" s="74"/>
      <c r="Q89" s="74">
        <v>-9886</v>
      </c>
      <c r="R89" s="74"/>
      <c r="S89" s="74">
        <v>3024</v>
      </c>
      <c r="T89" s="74"/>
      <c r="U89" s="74">
        <v>-6862</v>
      </c>
    </row>
    <row r="90" spans="1:21" ht="15" x14ac:dyDescent="0.2">
      <c r="A90" s="68">
        <v>191</v>
      </c>
      <c r="B90" s="69" t="s">
        <v>102</v>
      </c>
      <c r="C90" s="73">
        <v>3.0006429574995566E-3</v>
      </c>
      <c r="D90" s="61">
        <v>1090479</v>
      </c>
      <c r="E90" s="74">
        <v>0</v>
      </c>
      <c r="F90" s="74">
        <v>0</v>
      </c>
      <c r="G90" s="74">
        <v>0</v>
      </c>
      <c r="H90" s="74">
        <v>46382</v>
      </c>
      <c r="I90" s="74">
        <v>46382</v>
      </c>
      <c r="J90" s="74"/>
      <c r="K90" s="74">
        <v>497997</v>
      </c>
      <c r="L90" s="74">
        <v>0</v>
      </c>
      <c r="M90" s="74">
        <v>1009419</v>
      </c>
      <c r="N90" s="74">
        <v>220811</v>
      </c>
      <c r="O90" s="74">
        <v>1728227</v>
      </c>
      <c r="P90" s="74"/>
      <c r="Q90" s="74">
        <v>-630934</v>
      </c>
      <c r="R90" s="74"/>
      <c r="S90" s="74">
        <v>-30632</v>
      </c>
      <c r="T90" s="74"/>
      <c r="U90" s="74">
        <v>-661566</v>
      </c>
    </row>
    <row r="91" spans="1:21" ht="15" x14ac:dyDescent="0.2">
      <c r="A91" s="68">
        <v>192</v>
      </c>
      <c r="B91" s="69" t="s">
        <v>103</v>
      </c>
      <c r="C91" s="73">
        <v>5.3966967283936289E-5</v>
      </c>
      <c r="D91" s="61">
        <v>19613</v>
      </c>
      <c r="E91" s="74">
        <v>0</v>
      </c>
      <c r="F91" s="74">
        <v>0</v>
      </c>
      <c r="G91" s="74">
        <v>0</v>
      </c>
      <c r="H91" s="74">
        <v>32054</v>
      </c>
      <c r="I91" s="74">
        <v>32054</v>
      </c>
      <c r="J91" s="74"/>
      <c r="K91" s="74">
        <v>8957</v>
      </c>
      <c r="L91" s="74">
        <v>0</v>
      </c>
      <c r="M91" s="74">
        <v>18155</v>
      </c>
      <c r="N91" s="74">
        <v>40426</v>
      </c>
      <c r="O91" s="74">
        <v>67538</v>
      </c>
      <c r="P91" s="74"/>
      <c r="Q91" s="74">
        <v>-11346</v>
      </c>
      <c r="R91" s="74"/>
      <c r="S91" s="74">
        <v>-2377</v>
      </c>
      <c r="T91" s="74"/>
      <c r="U91" s="74">
        <v>-13723</v>
      </c>
    </row>
    <row r="92" spans="1:21" ht="15" x14ac:dyDescent="0.2">
      <c r="A92" s="68">
        <v>193</v>
      </c>
      <c r="B92" s="69" t="s">
        <v>104</v>
      </c>
      <c r="C92" s="73">
        <v>2.5892207819384591E-5</v>
      </c>
      <c r="D92" s="61">
        <v>9409</v>
      </c>
      <c r="E92" s="74">
        <v>0</v>
      </c>
      <c r="F92" s="74">
        <v>0</v>
      </c>
      <c r="G92" s="74">
        <v>0</v>
      </c>
      <c r="H92" s="74">
        <v>12227</v>
      </c>
      <c r="I92" s="74">
        <v>12227</v>
      </c>
      <c r="J92" s="74"/>
      <c r="K92" s="74">
        <v>4297</v>
      </c>
      <c r="L92" s="74">
        <v>0</v>
      </c>
      <c r="M92" s="74">
        <v>8710</v>
      </c>
      <c r="N92" s="74">
        <v>6961</v>
      </c>
      <c r="O92" s="74">
        <v>19968</v>
      </c>
      <c r="P92" s="74"/>
      <c r="Q92" s="74">
        <v>-5444</v>
      </c>
      <c r="R92" s="74"/>
      <c r="S92" s="74">
        <v>808</v>
      </c>
      <c r="T92" s="74"/>
      <c r="U92" s="74">
        <v>-4636</v>
      </c>
    </row>
    <row r="93" spans="1:21" ht="15" x14ac:dyDescent="0.2">
      <c r="A93" s="68">
        <v>194</v>
      </c>
      <c r="B93" s="69" t="s">
        <v>105</v>
      </c>
      <c r="C93" s="73">
        <v>6.6344273201453417E-3</v>
      </c>
      <c r="D93" s="61">
        <v>2411057</v>
      </c>
      <c r="E93" s="74">
        <v>0</v>
      </c>
      <c r="F93" s="74">
        <v>0</v>
      </c>
      <c r="G93" s="74">
        <v>0</v>
      </c>
      <c r="H93" s="74">
        <v>213947</v>
      </c>
      <c r="I93" s="74">
        <v>213947</v>
      </c>
      <c r="J93" s="74"/>
      <c r="K93" s="74">
        <v>1101073</v>
      </c>
      <c r="L93" s="74">
        <v>0</v>
      </c>
      <c r="M93" s="74">
        <v>2231828</v>
      </c>
      <c r="N93" s="74">
        <v>130259</v>
      </c>
      <c r="O93" s="74">
        <v>3463160</v>
      </c>
      <c r="P93" s="74"/>
      <c r="Q93" s="74">
        <v>-1394996</v>
      </c>
      <c r="R93" s="74"/>
      <c r="S93" s="74">
        <v>27080</v>
      </c>
      <c r="T93" s="74"/>
      <c r="U93" s="74">
        <v>-1367916</v>
      </c>
    </row>
    <row r="94" spans="1:21" ht="15" x14ac:dyDescent="0.2">
      <c r="A94" s="68">
        <v>195</v>
      </c>
      <c r="B94" s="69" t="s">
        <v>422</v>
      </c>
      <c r="C94" s="73">
        <v>4.3034314929926065E-5</v>
      </c>
      <c r="D94" s="61">
        <v>15640</v>
      </c>
      <c r="E94" s="74">
        <v>0</v>
      </c>
      <c r="F94" s="74">
        <v>0</v>
      </c>
      <c r="G94" s="74">
        <v>0</v>
      </c>
      <c r="H94" s="74">
        <v>39577</v>
      </c>
      <c r="I94" s="74">
        <v>39577</v>
      </c>
      <c r="J94" s="74"/>
      <c r="K94" s="74">
        <v>7142</v>
      </c>
      <c r="L94" s="74">
        <v>0</v>
      </c>
      <c r="M94" s="74">
        <v>14477</v>
      </c>
      <c r="N94" s="74">
        <v>0</v>
      </c>
      <c r="O94" s="74">
        <v>21619</v>
      </c>
      <c r="P94" s="74"/>
      <c r="Q94" s="74">
        <v>-9049</v>
      </c>
      <c r="R94" s="74"/>
      <c r="S94" s="74">
        <v>8143</v>
      </c>
      <c r="T94" s="74"/>
      <c r="U94" s="74">
        <v>-906</v>
      </c>
    </row>
    <row r="95" spans="1:21" ht="15" x14ac:dyDescent="0.2">
      <c r="A95" s="68">
        <v>197</v>
      </c>
      <c r="B95" s="69" t="s">
        <v>106</v>
      </c>
      <c r="C95" s="73">
        <v>0</v>
      </c>
      <c r="D95" s="61">
        <v>0</v>
      </c>
      <c r="E95" s="74">
        <v>0</v>
      </c>
      <c r="F95" s="74">
        <v>0</v>
      </c>
      <c r="G95" s="74">
        <v>0</v>
      </c>
      <c r="H95" s="74">
        <v>0</v>
      </c>
      <c r="I95" s="74">
        <v>0</v>
      </c>
      <c r="J95" s="74"/>
      <c r="K95" s="74">
        <v>0</v>
      </c>
      <c r="L95" s="74">
        <v>0</v>
      </c>
      <c r="M95" s="74">
        <v>0</v>
      </c>
      <c r="N95" s="74">
        <v>0</v>
      </c>
      <c r="O95" s="74">
        <v>0</v>
      </c>
      <c r="P95" s="74"/>
      <c r="Q95" s="74">
        <v>0</v>
      </c>
      <c r="R95" s="74"/>
      <c r="S95" s="74">
        <v>0</v>
      </c>
      <c r="T95" s="74"/>
      <c r="U95" s="74">
        <v>0</v>
      </c>
    </row>
    <row r="96" spans="1:21" ht="15" x14ac:dyDescent="0.2">
      <c r="A96" s="68">
        <v>199</v>
      </c>
      <c r="B96" s="69" t="s">
        <v>107</v>
      </c>
      <c r="C96" s="73">
        <v>4.9634075902804968E-3</v>
      </c>
      <c r="D96" s="61">
        <v>1803781</v>
      </c>
      <c r="E96" s="74">
        <v>0</v>
      </c>
      <c r="F96" s="74">
        <v>0</v>
      </c>
      <c r="G96" s="74">
        <v>0</v>
      </c>
      <c r="H96" s="74">
        <v>216223</v>
      </c>
      <c r="I96" s="74">
        <v>216223</v>
      </c>
      <c r="J96" s="74"/>
      <c r="K96" s="74">
        <v>823744</v>
      </c>
      <c r="L96" s="74">
        <v>0</v>
      </c>
      <c r="M96" s="74">
        <v>1669695</v>
      </c>
      <c r="N96" s="74">
        <v>25396</v>
      </c>
      <c r="O96" s="74">
        <v>2518835</v>
      </c>
      <c r="P96" s="74"/>
      <c r="Q96" s="74">
        <v>-1043636</v>
      </c>
      <c r="R96" s="74"/>
      <c r="S96" s="74">
        <v>88633</v>
      </c>
      <c r="T96" s="74"/>
      <c r="U96" s="74">
        <v>-955003</v>
      </c>
    </row>
    <row r="97" spans="1:21" ht="15" x14ac:dyDescent="0.2">
      <c r="A97" s="68">
        <v>200</v>
      </c>
      <c r="B97" s="69" t="s">
        <v>108</v>
      </c>
      <c r="C97" s="73">
        <v>1.5730452932144365E-4</v>
      </c>
      <c r="D97" s="61">
        <v>57165</v>
      </c>
      <c r="E97" s="74">
        <v>0</v>
      </c>
      <c r="F97" s="74">
        <v>0</v>
      </c>
      <c r="G97" s="74">
        <v>0</v>
      </c>
      <c r="H97" s="74">
        <v>13231</v>
      </c>
      <c r="I97" s="74">
        <v>13231</v>
      </c>
      <c r="J97" s="74"/>
      <c r="K97" s="74">
        <v>26107</v>
      </c>
      <c r="L97" s="74">
        <v>0</v>
      </c>
      <c r="M97" s="74">
        <v>52917</v>
      </c>
      <c r="N97" s="74">
        <v>405</v>
      </c>
      <c r="O97" s="74">
        <v>79429</v>
      </c>
      <c r="P97" s="74"/>
      <c r="Q97" s="74">
        <v>-33075</v>
      </c>
      <c r="R97" s="74"/>
      <c r="S97" s="74">
        <v>5880</v>
      </c>
      <c r="T97" s="74"/>
      <c r="U97" s="74">
        <v>-27195</v>
      </c>
    </row>
    <row r="98" spans="1:21" ht="15" x14ac:dyDescent="0.2">
      <c r="A98" s="68">
        <v>201</v>
      </c>
      <c r="B98" s="69" t="s">
        <v>109</v>
      </c>
      <c r="C98" s="73">
        <v>5.3244329656430105E-3</v>
      </c>
      <c r="D98" s="61">
        <v>1934985</v>
      </c>
      <c r="E98" s="74">
        <v>0</v>
      </c>
      <c r="F98" s="74">
        <v>0</v>
      </c>
      <c r="G98" s="74">
        <v>0</v>
      </c>
      <c r="H98" s="74">
        <v>2073771</v>
      </c>
      <c r="I98" s="74">
        <v>2073771</v>
      </c>
      <c r="J98" s="74"/>
      <c r="K98" s="74">
        <v>883661</v>
      </c>
      <c r="L98" s="74">
        <v>0</v>
      </c>
      <c r="M98" s="74">
        <v>1791145</v>
      </c>
      <c r="N98" s="74">
        <v>0</v>
      </c>
      <c r="O98" s="74">
        <v>2674806</v>
      </c>
      <c r="P98" s="74"/>
      <c r="Q98" s="74">
        <v>-1119546</v>
      </c>
      <c r="R98" s="74"/>
      <c r="S98" s="74">
        <v>510656</v>
      </c>
      <c r="T98" s="74"/>
      <c r="U98" s="74">
        <v>-608890</v>
      </c>
    </row>
    <row r="99" spans="1:21" ht="15" x14ac:dyDescent="0.2">
      <c r="A99" s="68">
        <v>202</v>
      </c>
      <c r="B99" s="69" t="s">
        <v>110</v>
      </c>
      <c r="C99" s="73">
        <v>1.1487980363567099E-3</v>
      </c>
      <c r="D99" s="61">
        <v>417491</v>
      </c>
      <c r="E99" s="74">
        <v>0</v>
      </c>
      <c r="F99" s="74">
        <v>0</v>
      </c>
      <c r="G99" s="74">
        <v>0</v>
      </c>
      <c r="H99" s="74">
        <v>55156</v>
      </c>
      <c r="I99" s="74">
        <v>55156</v>
      </c>
      <c r="J99" s="74"/>
      <c r="K99" s="74">
        <v>190659</v>
      </c>
      <c r="L99" s="74">
        <v>0</v>
      </c>
      <c r="M99" s="74">
        <v>386457</v>
      </c>
      <c r="N99" s="74">
        <v>38031</v>
      </c>
      <c r="O99" s="74">
        <v>615147</v>
      </c>
      <c r="P99" s="74"/>
      <c r="Q99" s="74">
        <v>-241554</v>
      </c>
      <c r="R99" s="74"/>
      <c r="S99" s="74">
        <v>-10921</v>
      </c>
      <c r="T99" s="74"/>
      <c r="U99" s="74">
        <v>-252475</v>
      </c>
    </row>
    <row r="100" spans="1:21" ht="15" x14ac:dyDescent="0.2">
      <c r="A100" s="68">
        <v>203</v>
      </c>
      <c r="B100" s="69" t="s">
        <v>111</v>
      </c>
      <c r="C100" s="73">
        <v>1.9098288444740596E-3</v>
      </c>
      <c r="D100" s="61">
        <v>694059</v>
      </c>
      <c r="E100" s="74">
        <v>0</v>
      </c>
      <c r="F100" s="74">
        <v>0</v>
      </c>
      <c r="G100" s="74">
        <v>0</v>
      </c>
      <c r="H100" s="74">
        <v>2456</v>
      </c>
      <c r="I100" s="74">
        <v>2456</v>
      </c>
      <c r="J100" s="74"/>
      <c r="K100" s="74">
        <v>316962</v>
      </c>
      <c r="L100" s="74">
        <v>0</v>
      </c>
      <c r="M100" s="74">
        <v>642468</v>
      </c>
      <c r="N100" s="74">
        <v>827376</v>
      </c>
      <c r="O100" s="74">
        <v>1786806</v>
      </c>
      <c r="P100" s="74"/>
      <c r="Q100" s="74">
        <v>-401572</v>
      </c>
      <c r="R100" s="74"/>
      <c r="S100" s="74">
        <v>-221988</v>
      </c>
      <c r="T100" s="74"/>
      <c r="U100" s="74">
        <v>-623560</v>
      </c>
    </row>
    <row r="101" spans="1:21" ht="15" x14ac:dyDescent="0.2">
      <c r="A101" s="68">
        <v>204</v>
      </c>
      <c r="B101" s="69" t="s">
        <v>112</v>
      </c>
      <c r="C101" s="73">
        <v>2.2464511704032668E-2</v>
      </c>
      <c r="D101" s="61">
        <v>8163960</v>
      </c>
      <c r="E101" s="74">
        <v>0</v>
      </c>
      <c r="F101" s="74">
        <v>0</v>
      </c>
      <c r="G101" s="74">
        <v>0</v>
      </c>
      <c r="H101" s="74">
        <v>575097</v>
      </c>
      <c r="I101" s="74">
        <v>575097</v>
      </c>
      <c r="J101" s="74"/>
      <c r="K101" s="74">
        <v>3728288</v>
      </c>
      <c r="L101" s="74">
        <v>0</v>
      </c>
      <c r="M101" s="74">
        <v>7557084</v>
      </c>
      <c r="N101" s="74">
        <v>508514</v>
      </c>
      <c r="O101" s="74">
        <v>11793886</v>
      </c>
      <c r="P101" s="74"/>
      <c r="Q101" s="74">
        <v>-4723526</v>
      </c>
      <c r="R101" s="74"/>
      <c r="S101" s="74">
        <v>335766</v>
      </c>
      <c r="T101" s="74"/>
      <c r="U101" s="74">
        <v>-4387760</v>
      </c>
    </row>
    <row r="102" spans="1:21" ht="15" x14ac:dyDescent="0.2">
      <c r="A102" s="68">
        <v>206</v>
      </c>
      <c r="B102" s="69" t="s">
        <v>113</v>
      </c>
      <c r="C102" s="73">
        <v>2.5415130047314908E-3</v>
      </c>
      <c r="D102" s="61">
        <v>923623</v>
      </c>
      <c r="E102" s="74">
        <v>0</v>
      </c>
      <c r="F102" s="74">
        <v>0</v>
      </c>
      <c r="G102" s="74">
        <v>0</v>
      </c>
      <c r="H102" s="74">
        <v>0</v>
      </c>
      <c r="I102" s="74">
        <v>0</v>
      </c>
      <c r="J102" s="74"/>
      <c r="K102" s="74">
        <v>421798</v>
      </c>
      <c r="L102" s="74">
        <v>0</v>
      </c>
      <c r="M102" s="74">
        <v>854968</v>
      </c>
      <c r="N102" s="74">
        <v>1621641</v>
      </c>
      <c r="O102" s="74">
        <v>2898407</v>
      </c>
      <c r="P102" s="74"/>
      <c r="Q102" s="74">
        <v>-534394</v>
      </c>
      <c r="R102" s="74"/>
      <c r="S102" s="74">
        <v>-623724</v>
      </c>
      <c r="T102" s="74"/>
      <c r="U102" s="74">
        <v>-1158118</v>
      </c>
    </row>
    <row r="103" spans="1:21" ht="15" x14ac:dyDescent="0.2">
      <c r="A103" s="68">
        <v>207</v>
      </c>
      <c r="B103" s="69" t="s">
        <v>114</v>
      </c>
      <c r="C103" s="73">
        <v>0</v>
      </c>
      <c r="D103" s="61">
        <v>0</v>
      </c>
      <c r="E103" s="74">
        <v>0</v>
      </c>
      <c r="F103" s="74">
        <v>0</v>
      </c>
      <c r="G103" s="74">
        <v>0</v>
      </c>
      <c r="H103" s="74">
        <v>0</v>
      </c>
      <c r="I103" s="74">
        <v>0</v>
      </c>
      <c r="J103" s="74"/>
      <c r="K103" s="74">
        <v>0</v>
      </c>
      <c r="L103" s="74">
        <v>0</v>
      </c>
      <c r="M103" s="74">
        <v>0</v>
      </c>
      <c r="N103" s="74">
        <v>0</v>
      </c>
      <c r="O103" s="74">
        <v>0</v>
      </c>
      <c r="P103" s="74"/>
      <c r="Q103" s="74">
        <v>0</v>
      </c>
      <c r="R103" s="74"/>
      <c r="S103" s="74">
        <v>0</v>
      </c>
      <c r="T103" s="74"/>
      <c r="U103" s="74">
        <v>0</v>
      </c>
    </row>
    <row r="104" spans="1:21" ht="15" x14ac:dyDescent="0.2">
      <c r="A104" s="68">
        <v>208</v>
      </c>
      <c r="B104" s="69" t="s">
        <v>115</v>
      </c>
      <c r="C104" s="73">
        <v>8.1869479242141316E-2</v>
      </c>
      <c r="D104" s="61">
        <v>29752653</v>
      </c>
      <c r="E104" s="74">
        <v>0</v>
      </c>
      <c r="F104" s="74">
        <v>0</v>
      </c>
      <c r="G104" s="74">
        <v>0</v>
      </c>
      <c r="H104" s="74">
        <v>5433841</v>
      </c>
      <c r="I104" s="74">
        <v>5433841</v>
      </c>
      <c r="J104" s="74"/>
      <c r="K104" s="74">
        <v>13587343</v>
      </c>
      <c r="L104" s="74">
        <v>0</v>
      </c>
      <c r="M104" s="74">
        <v>27540975</v>
      </c>
      <c r="N104" s="74">
        <v>0</v>
      </c>
      <c r="O104" s="74">
        <v>41128318</v>
      </c>
      <c r="P104" s="74"/>
      <c r="Q104" s="74">
        <v>-17214378</v>
      </c>
      <c r="R104" s="74"/>
      <c r="S104" s="74">
        <v>2301808</v>
      </c>
      <c r="T104" s="74"/>
      <c r="U104" s="74">
        <v>-14912570</v>
      </c>
    </row>
    <row r="105" spans="1:21" ht="15" x14ac:dyDescent="0.2">
      <c r="A105" s="68">
        <v>209</v>
      </c>
      <c r="B105" s="69" t="s">
        <v>116</v>
      </c>
      <c r="C105" s="73">
        <v>0</v>
      </c>
      <c r="D105" s="61">
        <v>0</v>
      </c>
      <c r="E105" s="74">
        <v>0</v>
      </c>
      <c r="F105" s="74">
        <v>0</v>
      </c>
      <c r="G105" s="74">
        <v>0</v>
      </c>
      <c r="H105" s="74">
        <v>0</v>
      </c>
      <c r="I105" s="74">
        <v>0</v>
      </c>
      <c r="J105" s="74"/>
      <c r="K105" s="74">
        <v>0</v>
      </c>
      <c r="L105" s="74">
        <v>0</v>
      </c>
      <c r="M105" s="74">
        <v>0</v>
      </c>
      <c r="N105" s="74">
        <v>0</v>
      </c>
      <c r="O105" s="74">
        <v>0</v>
      </c>
      <c r="P105" s="74"/>
      <c r="Q105" s="74">
        <v>0</v>
      </c>
      <c r="R105" s="74"/>
      <c r="S105" s="74">
        <v>0</v>
      </c>
      <c r="T105" s="74"/>
      <c r="U105" s="74">
        <v>0</v>
      </c>
    </row>
    <row r="106" spans="1:21" ht="15" x14ac:dyDescent="0.2">
      <c r="A106" s="68">
        <v>211</v>
      </c>
      <c r="B106" s="69" t="s">
        <v>117</v>
      </c>
      <c r="C106" s="73">
        <v>6.5844491255604345E-3</v>
      </c>
      <c r="D106" s="61">
        <v>2392891</v>
      </c>
      <c r="E106" s="74">
        <v>0</v>
      </c>
      <c r="F106" s="74">
        <v>0</v>
      </c>
      <c r="G106" s="74">
        <v>0</v>
      </c>
      <c r="H106" s="74">
        <v>223586</v>
      </c>
      <c r="I106" s="74">
        <v>223586</v>
      </c>
      <c r="J106" s="74"/>
      <c r="K106" s="74">
        <v>1092778</v>
      </c>
      <c r="L106" s="74">
        <v>0</v>
      </c>
      <c r="M106" s="74">
        <v>2215015</v>
      </c>
      <c r="N106" s="74">
        <v>85679</v>
      </c>
      <c r="O106" s="74">
        <v>3393472</v>
      </c>
      <c r="P106" s="74"/>
      <c r="Q106" s="74">
        <v>-1384486</v>
      </c>
      <c r="R106" s="74"/>
      <c r="S106" s="74">
        <v>83520</v>
      </c>
      <c r="T106" s="74"/>
      <c r="U106" s="74">
        <v>-1300966</v>
      </c>
    </row>
    <row r="107" spans="1:21" ht="15" x14ac:dyDescent="0.2">
      <c r="A107" s="68">
        <v>212</v>
      </c>
      <c r="B107" s="69" t="s">
        <v>118</v>
      </c>
      <c r="C107" s="73">
        <v>6.218024981164509E-3</v>
      </c>
      <c r="D107" s="61">
        <v>2259731</v>
      </c>
      <c r="E107" s="74">
        <v>0</v>
      </c>
      <c r="F107" s="74">
        <v>0</v>
      </c>
      <c r="G107" s="74">
        <v>0</v>
      </c>
      <c r="H107" s="74">
        <v>48673</v>
      </c>
      <c r="I107" s="74">
        <v>48673</v>
      </c>
      <c r="J107" s="74"/>
      <c r="K107" s="74">
        <v>1031965</v>
      </c>
      <c r="L107" s="74">
        <v>0</v>
      </c>
      <c r="M107" s="74">
        <v>2091750</v>
      </c>
      <c r="N107" s="74">
        <v>474224</v>
      </c>
      <c r="O107" s="74">
        <v>3597939</v>
      </c>
      <c r="P107" s="74"/>
      <c r="Q107" s="74">
        <v>-1307440</v>
      </c>
      <c r="R107" s="74"/>
      <c r="S107" s="74">
        <v>-121907</v>
      </c>
      <c r="T107" s="74"/>
      <c r="U107" s="74">
        <v>-1429347</v>
      </c>
    </row>
    <row r="108" spans="1:21" ht="15" x14ac:dyDescent="0.2">
      <c r="A108" s="68">
        <v>213</v>
      </c>
      <c r="B108" s="69" t="s">
        <v>119</v>
      </c>
      <c r="C108" s="73">
        <v>8.4932724876396644E-3</v>
      </c>
      <c r="D108" s="61">
        <v>3086589</v>
      </c>
      <c r="E108" s="74">
        <v>0</v>
      </c>
      <c r="F108" s="74">
        <v>0</v>
      </c>
      <c r="G108" s="74">
        <v>0</v>
      </c>
      <c r="H108" s="74">
        <v>186416</v>
      </c>
      <c r="I108" s="74">
        <v>186416</v>
      </c>
      <c r="J108" s="74"/>
      <c r="K108" s="74">
        <v>1409573</v>
      </c>
      <c r="L108" s="74">
        <v>0</v>
      </c>
      <c r="M108" s="74">
        <v>2857145</v>
      </c>
      <c r="N108" s="74">
        <v>142036</v>
      </c>
      <c r="O108" s="74">
        <v>4408754</v>
      </c>
      <c r="P108" s="74"/>
      <c r="Q108" s="74">
        <v>-1785848</v>
      </c>
      <c r="R108" s="74"/>
      <c r="S108" s="74">
        <v>17999</v>
      </c>
      <c r="T108" s="74"/>
      <c r="U108" s="74">
        <v>-1767849</v>
      </c>
    </row>
    <row r="109" spans="1:21" ht="15" x14ac:dyDescent="0.2">
      <c r="A109" s="68">
        <v>214</v>
      </c>
      <c r="B109" s="69" t="s">
        <v>120</v>
      </c>
      <c r="C109" s="73">
        <v>8.2479986102956763E-3</v>
      </c>
      <c r="D109" s="61">
        <v>2997453</v>
      </c>
      <c r="E109" s="74">
        <v>0</v>
      </c>
      <c r="F109" s="74">
        <v>0</v>
      </c>
      <c r="G109" s="74">
        <v>0</v>
      </c>
      <c r="H109" s="74">
        <v>129729</v>
      </c>
      <c r="I109" s="74">
        <v>129729</v>
      </c>
      <c r="J109" s="74"/>
      <c r="K109" s="74">
        <v>1368866</v>
      </c>
      <c r="L109" s="74">
        <v>0</v>
      </c>
      <c r="M109" s="74">
        <v>2774635</v>
      </c>
      <c r="N109" s="74">
        <v>536069</v>
      </c>
      <c r="O109" s="74">
        <v>4679570</v>
      </c>
      <c r="P109" s="74"/>
      <c r="Q109" s="74">
        <v>-1734275</v>
      </c>
      <c r="R109" s="74"/>
      <c r="S109" s="74">
        <v>-15433</v>
      </c>
      <c r="T109" s="74"/>
      <c r="U109" s="74">
        <v>-1749708</v>
      </c>
    </row>
    <row r="110" spans="1:21" ht="15" x14ac:dyDescent="0.2">
      <c r="A110" s="68">
        <v>215</v>
      </c>
      <c r="B110" s="69" t="s">
        <v>121</v>
      </c>
      <c r="C110" s="73">
        <v>6.7673341880265256E-3</v>
      </c>
      <c r="D110" s="61">
        <v>2459358</v>
      </c>
      <c r="E110" s="74">
        <v>0</v>
      </c>
      <c r="F110" s="74">
        <v>0</v>
      </c>
      <c r="G110" s="74">
        <v>0</v>
      </c>
      <c r="H110" s="74">
        <v>90537</v>
      </c>
      <c r="I110" s="74">
        <v>90537</v>
      </c>
      <c r="J110" s="74"/>
      <c r="K110" s="74">
        <v>1123130</v>
      </c>
      <c r="L110" s="74">
        <v>0</v>
      </c>
      <c r="M110" s="74">
        <v>2276538</v>
      </c>
      <c r="N110" s="74">
        <v>725455</v>
      </c>
      <c r="O110" s="74">
        <v>4125123</v>
      </c>
      <c r="P110" s="74"/>
      <c r="Q110" s="74">
        <v>-1422940</v>
      </c>
      <c r="R110" s="74"/>
      <c r="S110" s="74">
        <v>-68454</v>
      </c>
      <c r="T110" s="74"/>
      <c r="U110" s="74">
        <v>-1491394</v>
      </c>
    </row>
    <row r="111" spans="1:21" ht="15" x14ac:dyDescent="0.2">
      <c r="A111" s="68">
        <v>216</v>
      </c>
      <c r="B111" s="69" t="s">
        <v>122</v>
      </c>
      <c r="C111" s="73">
        <v>3.6396334021135512E-2</v>
      </c>
      <c r="D111" s="61">
        <v>13227004</v>
      </c>
      <c r="E111" s="74">
        <v>0</v>
      </c>
      <c r="F111" s="74">
        <v>0</v>
      </c>
      <c r="G111" s="74">
        <v>0</v>
      </c>
      <c r="H111" s="74">
        <v>1579435</v>
      </c>
      <c r="I111" s="74">
        <v>1579435</v>
      </c>
      <c r="J111" s="74"/>
      <c r="K111" s="74">
        <v>6040462</v>
      </c>
      <c r="L111" s="74">
        <v>0</v>
      </c>
      <c r="M111" s="74">
        <v>12243763</v>
      </c>
      <c r="N111" s="74">
        <v>166023</v>
      </c>
      <c r="O111" s="74">
        <v>18450248</v>
      </c>
      <c r="P111" s="74"/>
      <c r="Q111" s="74">
        <v>-7652916</v>
      </c>
      <c r="R111" s="74"/>
      <c r="S111" s="74">
        <v>805484</v>
      </c>
      <c r="T111" s="74"/>
      <c r="U111" s="74">
        <v>-6847432</v>
      </c>
    </row>
    <row r="112" spans="1:21" ht="15" x14ac:dyDescent="0.2">
      <c r="A112" s="68">
        <v>217</v>
      </c>
      <c r="B112" s="69" t="s">
        <v>123</v>
      </c>
      <c r="C112" s="73">
        <v>1.4520978633776799E-2</v>
      </c>
      <c r="D112" s="61">
        <v>5277152</v>
      </c>
      <c r="E112" s="74">
        <v>0</v>
      </c>
      <c r="F112" s="74">
        <v>0</v>
      </c>
      <c r="G112" s="74">
        <v>0</v>
      </c>
      <c r="H112" s="74">
        <v>833020</v>
      </c>
      <c r="I112" s="74">
        <v>833020</v>
      </c>
      <c r="J112" s="74"/>
      <c r="K112" s="74">
        <v>2409952</v>
      </c>
      <c r="L112" s="74">
        <v>0</v>
      </c>
      <c r="M112" s="74">
        <v>4884872</v>
      </c>
      <c r="N112" s="74">
        <v>720205</v>
      </c>
      <c r="O112" s="74">
        <v>8015029</v>
      </c>
      <c r="P112" s="74"/>
      <c r="Q112" s="74">
        <v>-3053270</v>
      </c>
      <c r="R112" s="74"/>
      <c r="S112" s="74">
        <v>108495</v>
      </c>
      <c r="T112" s="74"/>
      <c r="U112" s="74">
        <v>-2944775</v>
      </c>
    </row>
    <row r="113" spans="1:21" ht="15" x14ac:dyDescent="0.2">
      <c r="A113" s="68">
        <v>218</v>
      </c>
      <c r="B113" s="69" t="s">
        <v>124</v>
      </c>
      <c r="C113" s="73">
        <v>1.5433997265460902E-3</v>
      </c>
      <c r="D113" s="61">
        <v>560892</v>
      </c>
      <c r="E113" s="74">
        <v>0</v>
      </c>
      <c r="F113" s="74">
        <v>0</v>
      </c>
      <c r="G113" s="74">
        <v>0</v>
      </c>
      <c r="H113" s="74">
        <v>43812</v>
      </c>
      <c r="I113" s="74">
        <v>43812</v>
      </c>
      <c r="J113" s="74"/>
      <c r="K113" s="74">
        <v>256148</v>
      </c>
      <c r="L113" s="74">
        <v>0</v>
      </c>
      <c r="M113" s="74">
        <v>519201</v>
      </c>
      <c r="N113" s="74">
        <v>45338</v>
      </c>
      <c r="O113" s="74">
        <v>820687</v>
      </c>
      <c r="P113" s="74"/>
      <c r="Q113" s="74">
        <v>-324525</v>
      </c>
      <c r="R113" s="74"/>
      <c r="S113" s="74">
        <v>-17859</v>
      </c>
      <c r="T113" s="74"/>
      <c r="U113" s="74">
        <v>-342384</v>
      </c>
    </row>
    <row r="114" spans="1:21" ht="15" x14ac:dyDescent="0.2">
      <c r="A114" s="68">
        <v>219</v>
      </c>
      <c r="B114" s="69" t="s">
        <v>125</v>
      </c>
      <c r="C114" s="73">
        <v>0</v>
      </c>
      <c r="D114" s="61">
        <v>0</v>
      </c>
      <c r="E114" s="74">
        <v>0</v>
      </c>
      <c r="F114" s="74">
        <v>0</v>
      </c>
      <c r="G114" s="74">
        <v>0</v>
      </c>
      <c r="H114" s="74">
        <v>0</v>
      </c>
      <c r="I114" s="74">
        <v>0</v>
      </c>
      <c r="J114" s="74"/>
      <c r="K114" s="74">
        <v>0</v>
      </c>
      <c r="L114" s="74">
        <v>0</v>
      </c>
      <c r="M114" s="74">
        <v>0</v>
      </c>
      <c r="N114" s="74">
        <v>0</v>
      </c>
      <c r="O114" s="74">
        <v>0</v>
      </c>
      <c r="P114" s="74"/>
      <c r="Q114" s="74">
        <v>0</v>
      </c>
      <c r="R114" s="74"/>
      <c r="S114" s="74">
        <v>0</v>
      </c>
      <c r="T114" s="74"/>
      <c r="U114" s="74">
        <v>0</v>
      </c>
    </row>
    <row r="115" spans="1:21" ht="15" x14ac:dyDescent="0.2">
      <c r="A115" s="68">
        <v>220</v>
      </c>
      <c r="B115" s="69" t="s">
        <v>126</v>
      </c>
      <c r="C115" s="73">
        <v>0</v>
      </c>
      <c r="D115" s="61">
        <v>0</v>
      </c>
      <c r="E115" s="74">
        <v>0</v>
      </c>
      <c r="F115" s="74">
        <v>0</v>
      </c>
      <c r="G115" s="74">
        <v>0</v>
      </c>
      <c r="H115" s="74">
        <v>0</v>
      </c>
      <c r="I115" s="74">
        <v>0</v>
      </c>
      <c r="J115" s="74"/>
      <c r="K115" s="74">
        <v>0</v>
      </c>
      <c r="L115" s="74">
        <v>0</v>
      </c>
      <c r="M115" s="74">
        <v>0</v>
      </c>
      <c r="N115" s="74">
        <v>0</v>
      </c>
      <c r="O115" s="74">
        <v>0</v>
      </c>
      <c r="P115" s="74"/>
      <c r="Q115" s="74">
        <v>0</v>
      </c>
      <c r="R115" s="74"/>
      <c r="S115" s="74">
        <v>0</v>
      </c>
      <c r="T115" s="74"/>
      <c r="U115" s="74">
        <v>0</v>
      </c>
    </row>
    <row r="116" spans="1:21" ht="15" x14ac:dyDescent="0.2">
      <c r="A116" s="68">
        <v>221</v>
      </c>
      <c r="B116" s="69" t="s">
        <v>127</v>
      </c>
      <c r="C116" s="73">
        <v>2.5187019000131646E-2</v>
      </c>
      <c r="D116" s="61">
        <v>9153359</v>
      </c>
      <c r="E116" s="74">
        <v>0</v>
      </c>
      <c r="F116" s="74">
        <v>0</v>
      </c>
      <c r="G116" s="74">
        <v>0</v>
      </c>
      <c r="H116" s="74">
        <v>287720</v>
      </c>
      <c r="I116" s="74">
        <v>287720</v>
      </c>
      <c r="J116" s="74"/>
      <c r="K116" s="74">
        <v>4180125</v>
      </c>
      <c r="L116" s="74">
        <v>0</v>
      </c>
      <c r="M116" s="74">
        <v>8472939</v>
      </c>
      <c r="N116" s="74">
        <v>180078</v>
      </c>
      <c r="O116" s="74">
        <v>12833142</v>
      </c>
      <c r="P116" s="74"/>
      <c r="Q116" s="74">
        <v>-5295978</v>
      </c>
      <c r="R116" s="74"/>
      <c r="S116" s="74">
        <v>200729</v>
      </c>
      <c r="T116" s="74"/>
      <c r="U116" s="74">
        <v>-5095249</v>
      </c>
    </row>
    <row r="117" spans="1:21" ht="15" x14ac:dyDescent="0.2">
      <c r="A117" s="68">
        <v>222</v>
      </c>
      <c r="B117" s="69" t="s">
        <v>128</v>
      </c>
      <c r="C117" s="73">
        <v>1.7701612887015034E-3</v>
      </c>
      <c r="D117" s="61">
        <v>643306</v>
      </c>
      <c r="E117" s="74">
        <v>0</v>
      </c>
      <c r="F117" s="74">
        <v>0</v>
      </c>
      <c r="G117" s="74">
        <v>0</v>
      </c>
      <c r="H117" s="74">
        <v>38845</v>
      </c>
      <c r="I117" s="74">
        <v>38845</v>
      </c>
      <c r="J117" s="74"/>
      <c r="K117" s="74">
        <v>293782</v>
      </c>
      <c r="L117" s="74">
        <v>0</v>
      </c>
      <c r="M117" s="74">
        <v>595484</v>
      </c>
      <c r="N117" s="74">
        <v>134299</v>
      </c>
      <c r="O117" s="74">
        <v>1023565</v>
      </c>
      <c r="P117" s="74"/>
      <c r="Q117" s="74">
        <v>-372205</v>
      </c>
      <c r="R117" s="74"/>
      <c r="S117" s="74">
        <v>-6959</v>
      </c>
      <c r="T117" s="74"/>
      <c r="U117" s="74">
        <v>-379164</v>
      </c>
    </row>
    <row r="118" spans="1:21" ht="15" x14ac:dyDescent="0.2">
      <c r="A118" s="68">
        <v>223</v>
      </c>
      <c r="B118" s="69" t="s">
        <v>129</v>
      </c>
      <c r="C118" s="73">
        <v>2.8193013478110198E-3</v>
      </c>
      <c r="D118" s="61">
        <v>1024576</v>
      </c>
      <c r="E118" s="74">
        <v>0</v>
      </c>
      <c r="F118" s="74">
        <v>0</v>
      </c>
      <c r="G118" s="74">
        <v>0</v>
      </c>
      <c r="H118" s="74">
        <v>550455</v>
      </c>
      <c r="I118" s="74">
        <v>550455</v>
      </c>
      <c r="J118" s="74"/>
      <c r="K118" s="74">
        <v>467901</v>
      </c>
      <c r="L118" s="74">
        <v>0</v>
      </c>
      <c r="M118" s="74">
        <v>948416</v>
      </c>
      <c r="N118" s="74">
        <v>4036</v>
      </c>
      <c r="O118" s="74">
        <v>1420353</v>
      </c>
      <c r="P118" s="74"/>
      <c r="Q118" s="74">
        <v>-592804</v>
      </c>
      <c r="R118" s="74"/>
      <c r="S118" s="74">
        <v>153276</v>
      </c>
      <c r="T118" s="74"/>
      <c r="U118" s="74">
        <v>-439528</v>
      </c>
    </row>
    <row r="119" spans="1:21" ht="15" x14ac:dyDescent="0.2">
      <c r="A119" s="68">
        <v>226</v>
      </c>
      <c r="B119" s="69" t="s">
        <v>130</v>
      </c>
      <c r="C119" s="73">
        <v>1.1765221618121824E-4</v>
      </c>
      <c r="D119" s="61">
        <v>42756</v>
      </c>
      <c r="E119" s="74">
        <v>0</v>
      </c>
      <c r="F119" s="74">
        <v>0</v>
      </c>
      <c r="G119" s="74">
        <v>0</v>
      </c>
      <c r="H119" s="74">
        <v>9225</v>
      </c>
      <c r="I119" s="74">
        <v>9225</v>
      </c>
      <c r="J119" s="74"/>
      <c r="K119" s="74">
        <v>19526</v>
      </c>
      <c r="L119" s="74">
        <v>0</v>
      </c>
      <c r="M119" s="74">
        <v>39578</v>
      </c>
      <c r="N119" s="74">
        <v>17755</v>
      </c>
      <c r="O119" s="74">
        <v>76859</v>
      </c>
      <c r="P119" s="74"/>
      <c r="Q119" s="74">
        <v>-24738</v>
      </c>
      <c r="R119" s="74"/>
      <c r="S119" s="74">
        <v>2983</v>
      </c>
      <c r="T119" s="74"/>
      <c r="U119" s="74">
        <v>-21755</v>
      </c>
    </row>
    <row r="120" spans="1:21" ht="15" x14ac:dyDescent="0.2">
      <c r="A120" s="68">
        <v>229</v>
      </c>
      <c r="B120" s="69" t="s">
        <v>131</v>
      </c>
      <c r="C120" s="73">
        <v>9.2827013348044038E-3</v>
      </c>
      <c r="D120" s="61">
        <v>3373480</v>
      </c>
      <c r="E120" s="74">
        <v>0</v>
      </c>
      <c r="F120" s="74">
        <v>0</v>
      </c>
      <c r="G120" s="74">
        <v>0</v>
      </c>
      <c r="H120" s="74">
        <v>19524</v>
      </c>
      <c r="I120" s="74">
        <v>19524</v>
      </c>
      <c r="J120" s="74"/>
      <c r="K120" s="74">
        <v>1540589</v>
      </c>
      <c r="L120" s="74">
        <v>0</v>
      </c>
      <c r="M120" s="74">
        <v>3122710</v>
      </c>
      <c r="N120" s="74">
        <v>289757</v>
      </c>
      <c r="O120" s="74">
        <v>4953056</v>
      </c>
      <c r="P120" s="74"/>
      <c r="Q120" s="74">
        <v>-1951838</v>
      </c>
      <c r="R120" s="74"/>
      <c r="S120" s="74">
        <v>-197136</v>
      </c>
      <c r="T120" s="74"/>
      <c r="U120" s="74">
        <v>-2148974</v>
      </c>
    </row>
    <row r="121" spans="1:21" ht="15" x14ac:dyDescent="0.2">
      <c r="A121" s="68">
        <v>230</v>
      </c>
      <c r="B121" s="69" t="s">
        <v>132</v>
      </c>
      <c r="C121" s="73">
        <v>0</v>
      </c>
      <c r="D121" s="61">
        <v>0</v>
      </c>
      <c r="E121" s="74">
        <v>0</v>
      </c>
      <c r="F121" s="74">
        <v>0</v>
      </c>
      <c r="G121" s="74">
        <v>0</v>
      </c>
      <c r="H121" s="74">
        <v>0</v>
      </c>
      <c r="I121" s="74">
        <v>0</v>
      </c>
      <c r="J121" s="74"/>
      <c r="K121" s="74">
        <v>0</v>
      </c>
      <c r="L121" s="74">
        <v>0</v>
      </c>
      <c r="M121" s="74">
        <v>0</v>
      </c>
      <c r="N121" s="74">
        <v>0</v>
      </c>
      <c r="O121" s="74">
        <v>0</v>
      </c>
      <c r="P121" s="74"/>
      <c r="Q121" s="74">
        <v>0</v>
      </c>
      <c r="R121" s="74"/>
      <c r="S121" s="74">
        <v>0</v>
      </c>
      <c r="T121" s="74"/>
      <c r="U121" s="74">
        <v>0</v>
      </c>
    </row>
    <row r="122" spans="1:21" ht="15" x14ac:dyDescent="0.2">
      <c r="A122" s="68">
        <v>231</v>
      </c>
      <c r="B122" s="69" t="s">
        <v>133</v>
      </c>
      <c r="C122" s="73">
        <v>0</v>
      </c>
      <c r="D122" s="61">
        <v>0</v>
      </c>
      <c r="E122" s="74">
        <v>0</v>
      </c>
      <c r="F122" s="74">
        <v>0</v>
      </c>
      <c r="G122" s="74">
        <v>0</v>
      </c>
      <c r="H122" s="74">
        <v>0</v>
      </c>
      <c r="I122" s="74">
        <v>0</v>
      </c>
      <c r="J122" s="74"/>
      <c r="K122" s="74">
        <v>0</v>
      </c>
      <c r="L122" s="74">
        <v>0</v>
      </c>
      <c r="M122" s="74">
        <v>0</v>
      </c>
      <c r="N122" s="74">
        <v>0</v>
      </c>
      <c r="O122" s="74">
        <v>0</v>
      </c>
      <c r="P122" s="74"/>
      <c r="Q122" s="74">
        <v>0</v>
      </c>
      <c r="R122" s="74"/>
      <c r="S122" s="74">
        <v>0</v>
      </c>
      <c r="T122" s="74"/>
      <c r="U122" s="74">
        <v>0</v>
      </c>
    </row>
    <row r="123" spans="1:21" ht="15" x14ac:dyDescent="0.2">
      <c r="A123" s="68">
        <v>232</v>
      </c>
      <c r="B123" s="69" t="s">
        <v>134</v>
      </c>
      <c r="C123" s="73">
        <v>0</v>
      </c>
      <c r="D123" s="61">
        <v>0</v>
      </c>
      <c r="E123" s="74">
        <v>0</v>
      </c>
      <c r="F123" s="74">
        <v>0</v>
      </c>
      <c r="G123" s="74">
        <v>0</v>
      </c>
      <c r="H123" s="74">
        <v>0</v>
      </c>
      <c r="I123" s="74">
        <v>0</v>
      </c>
      <c r="J123" s="74"/>
      <c r="K123" s="74">
        <v>0</v>
      </c>
      <c r="L123" s="74">
        <v>0</v>
      </c>
      <c r="M123" s="74">
        <v>0</v>
      </c>
      <c r="N123" s="74">
        <v>0</v>
      </c>
      <c r="O123" s="74">
        <v>0</v>
      </c>
      <c r="P123" s="74"/>
      <c r="Q123" s="74">
        <v>0</v>
      </c>
      <c r="R123" s="74"/>
      <c r="S123" s="74">
        <v>0</v>
      </c>
      <c r="T123" s="74"/>
      <c r="U123" s="74">
        <v>0</v>
      </c>
    </row>
    <row r="124" spans="1:21" ht="15" x14ac:dyDescent="0.2">
      <c r="A124" s="68">
        <v>233</v>
      </c>
      <c r="B124" s="69" t="s">
        <v>135</v>
      </c>
      <c r="C124" s="73">
        <v>7.0131775347895151E-5</v>
      </c>
      <c r="D124" s="61">
        <v>25485</v>
      </c>
      <c r="E124" s="74">
        <v>0</v>
      </c>
      <c r="F124" s="74">
        <v>0</v>
      </c>
      <c r="G124" s="74">
        <v>0</v>
      </c>
      <c r="H124" s="74">
        <v>1770</v>
      </c>
      <c r="I124" s="74">
        <v>1770</v>
      </c>
      <c r="J124" s="74"/>
      <c r="K124" s="74">
        <v>11639</v>
      </c>
      <c r="L124" s="74">
        <v>0</v>
      </c>
      <c r="M124" s="74">
        <v>23592</v>
      </c>
      <c r="N124" s="74">
        <v>22565</v>
      </c>
      <c r="O124" s="74">
        <v>57796</v>
      </c>
      <c r="P124" s="74"/>
      <c r="Q124" s="74">
        <v>-14746</v>
      </c>
      <c r="R124" s="74"/>
      <c r="S124" s="74">
        <v>-5037</v>
      </c>
      <c r="T124" s="74"/>
      <c r="U124" s="74">
        <v>-19783</v>
      </c>
    </row>
    <row r="125" spans="1:21" ht="15" x14ac:dyDescent="0.2">
      <c r="A125" s="68">
        <v>234</v>
      </c>
      <c r="B125" s="69" t="s">
        <v>136</v>
      </c>
      <c r="C125" s="73">
        <v>8.9831272635295539E-4</v>
      </c>
      <c r="D125" s="61">
        <v>326458</v>
      </c>
      <c r="E125" s="74">
        <v>0</v>
      </c>
      <c r="F125" s="74">
        <v>0</v>
      </c>
      <c r="G125" s="74">
        <v>0</v>
      </c>
      <c r="H125" s="74">
        <v>96267</v>
      </c>
      <c r="I125" s="74">
        <v>96267</v>
      </c>
      <c r="J125" s="74"/>
      <c r="K125" s="74">
        <v>149087</v>
      </c>
      <c r="L125" s="74">
        <v>0</v>
      </c>
      <c r="M125" s="74">
        <v>302193</v>
      </c>
      <c r="N125" s="74">
        <v>8852</v>
      </c>
      <c r="O125" s="74">
        <v>460132</v>
      </c>
      <c r="P125" s="74"/>
      <c r="Q125" s="74">
        <v>-188885</v>
      </c>
      <c r="R125" s="74"/>
      <c r="S125" s="74">
        <v>20445</v>
      </c>
      <c r="T125" s="74"/>
      <c r="U125" s="74">
        <v>-168440</v>
      </c>
    </row>
    <row r="126" spans="1:21" ht="15" x14ac:dyDescent="0.2">
      <c r="A126" s="68">
        <v>236</v>
      </c>
      <c r="B126" s="69" t="s">
        <v>137</v>
      </c>
      <c r="C126" s="73">
        <v>6.99334549287315E-2</v>
      </c>
      <c r="D126" s="61">
        <v>25414914</v>
      </c>
      <c r="E126" s="74">
        <v>0</v>
      </c>
      <c r="F126" s="74">
        <v>0</v>
      </c>
      <c r="G126" s="74">
        <v>0</v>
      </c>
      <c r="H126" s="74">
        <v>3049940</v>
      </c>
      <c r="I126" s="74">
        <v>3049940</v>
      </c>
      <c r="J126" s="74"/>
      <c r="K126" s="74">
        <v>11606399</v>
      </c>
      <c r="L126" s="74">
        <v>0</v>
      </c>
      <c r="M126" s="74">
        <v>23525685</v>
      </c>
      <c r="N126" s="74">
        <v>0</v>
      </c>
      <c r="O126" s="74">
        <v>35132084</v>
      </c>
      <c r="P126" s="74"/>
      <c r="Q126" s="74">
        <v>-14704636</v>
      </c>
      <c r="R126" s="74"/>
      <c r="S126" s="74">
        <v>1518587</v>
      </c>
      <c r="T126" s="74"/>
      <c r="U126" s="74">
        <v>-13186049</v>
      </c>
    </row>
    <row r="127" spans="1:21" ht="15" x14ac:dyDescent="0.2">
      <c r="A127" s="68">
        <v>238</v>
      </c>
      <c r="B127" s="69" t="s">
        <v>138</v>
      </c>
      <c r="C127" s="73">
        <v>2.3201709346596716E-3</v>
      </c>
      <c r="D127" s="61">
        <v>843186</v>
      </c>
      <c r="E127" s="74">
        <v>0</v>
      </c>
      <c r="F127" s="74">
        <v>0</v>
      </c>
      <c r="G127" s="74">
        <v>0</v>
      </c>
      <c r="H127" s="74">
        <v>215209</v>
      </c>
      <c r="I127" s="74">
        <v>215209</v>
      </c>
      <c r="J127" s="74"/>
      <c r="K127" s="74">
        <v>385064</v>
      </c>
      <c r="L127" s="74">
        <v>0</v>
      </c>
      <c r="M127" s="74">
        <v>780508</v>
      </c>
      <c r="N127" s="74">
        <v>10687</v>
      </c>
      <c r="O127" s="74">
        <v>1176259</v>
      </c>
      <c r="P127" s="74"/>
      <c r="Q127" s="74">
        <v>-487854</v>
      </c>
      <c r="R127" s="74"/>
      <c r="S127" s="74">
        <v>112288</v>
      </c>
      <c r="T127" s="74"/>
      <c r="U127" s="74">
        <v>-375566</v>
      </c>
    </row>
    <row r="128" spans="1:21" ht="15" x14ac:dyDescent="0.2">
      <c r="A128" s="68">
        <v>239</v>
      </c>
      <c r="B128" s="69" t="s">
        <v>139</v>
      </c>
      <c r="C128" s="73">
        <v>3.1380417537381887E-4</v>
      </c>
      <c r="D128" s="61">
        <v>114044</v>
      </c>
      <c r="E128" s="74">
        <v>0</v>
      </c>
      <c r="F128" s="74">
        <v>0</v>
      </c>
      <c r="G128" s="74">
        <v>0</v>
      </c>
      <c r="H128" s="74">
        <v>27345</v>
      </c>
      <c r="I128" s="74">
        <v>27345</v>
      </c>
      <c r="J128" s="74"/>
      <c r="K128" s="74">
        <v>52080</v>
      </c>
      <c r="L128" s="74">
        <v>0</v>
      </c>
      <c r="M128" s="74">
        <v>105564</v>
      </c>
      <c r="N128" s="74">
        <v>49758</v>
      </c>
      <c r="O128" s="74">
        <v>207402</v>
      </c>
      <c r="P128" s="74"/>
      <c r="Q128" s="74">
        <v>-65982</v>
      </c>
      <c r="R128" s="74"/>
      <c r="S128" s="74">
        <v>1792</v>
      </c>
      <c r="T128" s="74"/>
      <c r="U128" s="74">
        <v>-64190</v>
      </c>
    </row>
    <row r="129" spans="1:21" ht="15" x14ac:dyDescent="0.2">
      <c r="A129" s="68">
        <v>241</v>
      </c>
      <c r="B129" s="69" t="s">
        <v>140</v>
      </c>
      <c r="C129" s="73">
        <v>1.1669389944860232E-3</v>
      </c>
      <c r="D129" s="61">
        <v>424082</v>
      </c>
      <c r="E129" s="74">
        <v>0</v>
      </c>
      <c r="F129" s="74">
        <v>0</v>
      </c>
      <c r="G129" s="74">
        <v>0</v>
      </c>
      <c r="H129" s="74">
        <v>63231</v>
      </c>
      <c r="I129" s="74">
        <v>63231</v>
      </c>
      <c r="J129" s="74"/>
      <c r="K129" s="74">
        <v>193669</v>
      </c>
      <c r="L129" s="74">
        <v>0</v>
      </c>
      <c r="M129" s="74">
        <v>392559</v>
      </c>
      <c r="N129" s="74">
        <v>152895</v>
      </c>
      <c r="O129" s="74">
        <v>739123</v>
      </c>
      <c r="P129" s="74"/>
      <c r="Q129" s="74">
        <v>-245367</v>
      </c>
      <c r="R129" s="74"/>
      <c r="S129" s="74">
        <v>15974</v>
      </c>
      <c r="T129" s="74"/>
      <c r="U129" s="74">
        <v>-229393</v>
      </c>
    </row>
    <row r="130" spans="1:21" ht="15" x14ac:dyDescent="0.2">
      <c r="A130" s="68">
        <v>242</v>
      </c>
      <c r="B130" s="69" t="s">
        <v>141</v>
      </c>
      <c r="C130" s="73">
        <v>9.8648325374666637E-3</v>
      </c>
      <c r="D130" s="61">
        <v>3585032</v>
      </c>
      <c r="E130" s="74">
        <v>0</v>
      </c>
      <c r="F130" s="74">
        <v>0</v>
      </c>
      <c r="G130" s="74">
        <v>0</v>
      </c>
      <c r="H130" s="74">
        <v>331645</v>
      </c>
      <c r="I130" s="74">
        <v>331645</v>
      </c>
      <c r="J130" s="74"/>
      <c r="K130" s="74">
        <v>1637202</v>
      </c>
      <c r="L130" s="74">
        <v>0</v>
      </c>
      <c r="M130" s="74">
        <v>3318540</v>
      </c>
      <c r="N130" s="74">
        <v>38962</v>
      </c>
      <c r="O130" s="74">
        <v>4994704</v>
      </c>
      <c r="P130" s="74"/>
      <c r="Q130" s="74">
        <v>-2074240</v>
      </c>
      <c r="R130" s="74"/>
      <c r="S130" s="74">
        <v>199145</v>
      </c>
      <c r="T130" s="74"/>
      <c r="U130" s="74">
        <v>-1875095</v>
      </c>
    </row>
    <row r="131" spans="1:21" ht="15" x14ac:dyDescent="0.2">
      <c r="A131" s="68">
        <v>245</v>
      </c>
      <c r="B131" s="69" t="s">
        <v>142</v>
      </c>
      <c r="C131" s="73">
        <v>4.801074820062895E-4</v>
      </c>
      <c r="D131" s="61">
        <v>174481</v>
      </c>
      <c r="E131" s="74">
        <v>0</v>
      </c>
      <c r="F131" s="74">
        <v>0</v>
      </c>
      <c r="G131" s="74">
        <v>0</v>
      </c>
      <c r="H131" s="74">
        <v>39567</v>
      </c>
      <c r="I131" s="74">
        <v>39567</v>
      </c>
      <c r="J131" s="74"/>
      <c r="K131" s="74">
        <v>79680</v>
      </c>
      <c r="L131" s="74">
        <v>0</v>
      </c>
      <c r="M131" s="74">
        <v>161509</v>
      </c>
      <c r="N131" s="74">
        <v>48620</v>
      </c>
      <c r="O131" s="74">
        <v>289809</v>
      </c>
      <c r="P131" s="74"/>
      <c r="Q131" s="74">
        <v>-100950</v>
      </c>
      <c r="R131" s="74"/>
      <c r="S131" s="74">
        <v>17978</v>
      </c>
      <c r="T131" s="74"/>
      <c r="U131" s="74">
        <v>-82972</v>
      </c>
    </row>
    <row r="132" spans="1:21" ht="15" x14ac:dyDescent="0.2">
      <c r="A132" s="68">
        <v>246</v>
      </c>
      <c r="B132" s="69" t="s">
        <v>143</v>
      </c>
      <c r="C132" s="73">
        <v>0</v>
      </c>
      <c r="D132" s="61">
        <v>0</v>
      </c>
      <c r="E132" s="74">
        <v>0</v>
      </c>
      <c r="F132" s="74">
        <v>0</v>
      </c>
      <c r="G132" s="74">
        <v>0</v>
      </c>
      <c r="H132" s="74">
        <v>0</v>
      </c>
      <c r="I132" s="74">
        <v>0</v>
      </c>
      <c r="J132" s="74"/>
      <c r="K132" s="74">
        <v>0</v>
      </c>
      <c r="L132" s="74">
        <v>0</v>
      </c>
      <c r="M132" s="74">
        <v>0</v>
      </c>
      <c r="N132" s="74">
        <v>59</v>
      </c>
      <c r="O132" s="74">
        <v>59</v>
      </c>
      <c r="P132" s="74"/>
      <c r="Q132" s="74">
        <v>0</v>
      </c>
      <c r="R132" s="74"/>
      <c r="S132" s="74">
        <v>-139</v>
      </c>
      <c r="T132" s="74"/>
      <c r="U132" s="74">
        <v>-139</v>
      </c>
    </row>
    <row r="133" spans="1:21" ht="15" x14ac:dyDescent="0.2">
      <c r="A133" s="68">
        <v>247</v>
      </c>
      <c r="B133" s="69" t="s">
        <v>144</v>
      </c>
      <c r="C133" s="73">
        <v>4.519138385474538E-2</v>
      </c>
      <c r="D133" s="61">
        <v>16423258</v>
      </c>
      <c r="E133" s="74">
        <v>0</v>
      </c>
      <c r="F133" s="74">
        <v>0</v>
      </c>
      <c r="G133" s="74">
        <v>0</v>
      </c>
      <c r="H133" s="74">
        <v>4783597</v>
      </c>
      <c r="I133" s="74">
        <v>4783597</v>
      </c>
      <c r="J133" s="74"/>
      <c r="K133" s="74">
        <v>7500119</v>
      </c>
      <c r="L133" s="74">
        <v>0</v>
      </c>
      <c r="M133" s="74">
        <v>15202427</v>
      </c>
      <c r="N133" s="74">
        <v>22479</v>
      </c>
      <c r="O133" s="74">
        <v>22725025</v>
      </c>
      <c r="P133" s="74"/>
      <c r="Q133" s="74">
        <v>-9502217</v>
      </c>
      <c r="R133" s="74"/>
      <c r="S133" s="74">
        <v>1352283</v>
      </c>
      <c r="T133" s="74"/>
      <c r="U133" s="74">
        <v>-8149934</v>
      </c>
    </row>
    <row r="134" spans="1:21" ht="15" x14ac:dyDescent="0.2">
      <c r="A134" s="68">
        <v>261</v>
      </c>
      <c r="B134" s="69" t="s">
        <v>145</v>
      </c>
      <c r="C134" s="73">
        <v>2.4861849475116015E-3</v>
      </c>
      <c r="D134" s="61">
        <v>903519</v>
      </c>
      <c r="E134" s="74">
        <v>0</v>
      </c>
      <c r="F134" s="74">
        <v>0</v>
      </c>
      <c r="G134" s="74">
        <v>0</v>
      </c>
      <c r="H134" s="74">
        <v>254412</v>
      </c>
      <c r="I134" s="74">
        <v>254412</v>
      </c>
      <c r="J134" s="74"/>
      <c r="K134" s="74">
        <v>412616</v>
      </c>
      <c r="L134" s="74">
        <v>0</v>
      </c>
      <c r="M134" s="74">
        <v>836355</v>
      </c>
      <c r="N134" s="74">
        <v>226454</v>
      </c>
      <c r="O134" s="74">
        <v>1475425</v>
      </c>
      <c r="P134" s="74"/>
      <c r="Q134" s="74">
        <v>-522760</v>
      </c>
      <c r="R134" s="74"/>
      <c r="S134" s="74">
        <v>40573</v>
      </c>
      <c r="T134" s="74"/>
      <c r="U134" s="74">
        <v>-482187</v>
      </c>
    </row>
    <row r="135" spans="1:21" ht="15" x14ac:dyDescent="0.2">
      <c r="A135" s="68">
        <v>262</v>
      </c>
      <c r="B135" s="69" t="s">
        <v>146</v>
      </c>
      <c r="C135" s="73">
        <v>9.3440871540534931E-3</v>
      </c>
      <c r="D135" s="61">
        <v>3395786</v>
      </c>
      <c r="E135" s="74">
        <v>0</v>
      </c>
      <c r="F135" s="74">
        <v>0</v>
      </c>
      <c r="G135" s="74">
        <v>0</v>
      </c>
      <c r="H135" s="74">
        <v>791709</v>
      </c>
      <c r="I135" s="74">
        <v>791709</v>
      </c>
      <c r="J135" s="74"/>
      <c r="K135" s="74">
        <v>1550777</v>
      </c>
      <c r="L135" s="74">
        <v>0</v>
      </c>
      <c r="M135" s="74">
        <v>3143360</v>
      </c>
      <c r="N135" s="74">
        <v>470174</v>
      </c>
      <c r="O135" s="74">
        <v>5164311</v>
      </c>
      <c r="P135" s="74"/>
      <c r="Q135" s="74">
        <v>-1964746</v>
      </c>
      <c r="R135" s="74"/>
      <c r="S135" s="74">
        <v>14622</v>
      </c>
      <c r="T135" s="74"/>
      <c r="U135" s="74">
        <v>-1950124</v>
      </c>
    </row>
    <row r="136" spans="1:21" ht="15" x14ac:dyDescent="0.2">
      <c r="A136" s="68">
        <v>263</v>
      </c>
      <c r="B136" s="69" t="s">
        <v>147</v>
      </c>
      <c r="C136" s="73">
        <v>1.8922631582177983E-4</v>
      </c>
      <c r="D136" s="61">
        <v>68769</v>
      </c>
      <c r="E136" s="74">
        <v>0</v>
      </c>
      <c r="F136" s="74">
        <v>0</v>
      </c>
      <c r="G136" s="74">
        <v>0</v>
      </c>
      <c r="H136" s="74">
        <v>13958</v>
      </c>
      <c r="I136" s="74">
        <v>13958</v>
      </c>
      <c r="J136" s="74"/>
      <c r="K136" s="74">
        <v>31405</v>
      </c>
      <c r="L136" s="74">
        <v>0</v>
      </c>
      <c r="M136" s="74">
        <v>63656</v>
      </c>
      <c r="N136" s="74">
        <v>41314</v>
      </c>
      <c r="O136" s="74">
        <v>136375</v>
      </c>
      <c r="P136" s="74"/>
      <c r="Q136" s="74">
        <v>-39788</v>
      </c>
      <c r="R136" s="74"/>
      <c r="S136" s="74">
        <v>-4726</v>
      </c>
      <c r="T136" s="74"/>
      <c r="U136" s="74">
        <v>-44514</v>
      </c>
    </row>
    <row r="137" spans="1:21" ht="15" x14ac:dyDescent="0.2">
      <c r="A137" s="68">
        <v>268</v>
      </c>
      <c r="B137" s="69" t="s">
        <v>148</v>
      </c>
      <c r="C137" s="73">
        <v>3.4321772677232778E-3</v>
      </c>
      <c r="D137" s="61">
        <v>1247308</v>
      </c>
      <c r="E137" s="74">
        <v>0</v>
      </c>
      <c r="F137" s="74">
        <v>0</v>
      </c>
      <c r="G137" s="74">
        <v>0</v>
      </c>
      <c r="H137" s="74">
        <v>170337</v>
      </c>
      <c r="I137" s="74">
        <v>170337</v>
      </c>
      <c r="J137" s="74"/>
      <c r="K137" s="74">
        <v>569616</v>
      </c>
      <c r="L137" s="74">
        <v>0</v>
      </c>
      <c r="M137" s="74">
        <v>1154588</v>
      </c>
      <c r="N137" s="74">
        <v>45891</v>
      </c>
      <c r="O137" s="74">
        <v>1770095</v>
      </c>
      <c r="P137" s="74"/>
      <c r="Q137" s="74">
        <v>-721670</v>
      </c>
      <c r="R137" s="74"/>
      <c r="S137" s="74">
        <v>17848</v>
      </c>
      <c r="T137" s="74"/>
      <c r="U137" s="74">
        <v>-703822</v>
      </c>
    </row>
    <row r="138" spans="1:21" ht="15" x14ac:dyDescent="0.2">
      <c r="A138" s="68">
        <v>270</v>
      </c>
      <c r="B138" s="69" t="s">
        <v>149</v>
      </c>
      <c r="C138" s="73">
        <v>9.8239774584938755E-4</v>
      </c>
      <c r="D138" s="61">
        <v>357019</v>
      </c>
      <c r="E138" s="74">
        <v>0</v>
      </c>
      <c r="F138" s="74">
        <v>0</v>
      </c>
      <c r="G138" s="74">
        <v>0</v>
      </c>
      <c r="H138" s="74">
        <v>479191</v>
      </c>
      <c r="I138" s="74">
        <v>479191</v>
      </c>
      <c r="J138" s="74"/>
      <c r="K138" s="74">
        <v>163042</v>
      </c>
      <c r="L138" s="74">
        <v>0</v>
      </c>
      <c r="M138" s="74">
        <v>330480</v>
      </c>
      <c r="N138" s="74">
        <v>66771</v>
      </c>
      <c r="O138" s="74">
        <v>560293</v>
      </c>
      <c r="P138" s="74"/>
      <c r="Q138" s="74">
        <v>-206565</v>
      </c>
      <c r="R138" s="74"/>
      <c r="S138" s="74">
        <v>258255</v>
      </c>
      <c r="T138" s="74"/>
      <c r="U138" s="74">
        <v>51690</v>
      </c>
    </row>
    <row r="139" spans="1:21" ht="15" x14ac:dyDescent="0.2">
      <c r="A139" s="68">
        <v>275</v>
      </c>
      <c r="B139" s="69" t="s">
        <v>150</v>
      </c>
      <c r="C139" s="73">
        <v>1.4797277404009247E-3</v>
      </c>
      <c r="D139" s="61">
        <v>537751</v>
      </c>
      <c r="E139" s="74">
        <v>0</v>
      </c>
      <c r="F139" s="74">
        <v>0</v>
      </c>
      <c r="G139" s="74">
        <v>0</v>
      </c>
      <c r="H139" s="74">
        <v>88624</v>
      </c>
      <c r="I139" s="74">
        <v>88624</v>
      </c>
      <c r="J139" s="74"/>
      <c r="K139" s="74">
        <v>245581</v>
      </c>
      <c r="L139" s="74">
        <v>0</v>
      </c>
      <c r="M139" s="74">
        <v>497782</v>
      </c>
      <c r="N139" s="74">
        <v>48576</v>
      </c>
      <c r="O139" s="74">
        <v>791939</v>
      </c>
      <c r="P139" s="74"/>
      <c r="Q139" s="74">
        <v>-311137</v>
      </c>
      <c r="R139" s="74"/>
      <c r="S139" s="74">
        <v>-18665</v>
      </c>
      <c r="T139" s="74"/>
      <c r="U139" s="74">
        <v>-329802</v>
      </c>
    </row>
    <row r="140" spans="1:21" ht="15" x14ac:dyDescent="0.2">
      <c r="A140" s="68">
        <v>276</v>
      </c>
      <c r="B140" s="69" t="s">
        <v>151</v>
      </c>
      <c r="C140" s="73">
        <v>1.7465303801179775E-3</v>
      </c>
      <c r="D140" s="61">
        <v>634714</v>
      </c>
      <c r="E140" s="74">
        <v>0</v>
      </c>
      <c r="F140" s="74">
        <v>0</v>
      </c>
      <c r="G140" s="74">
        <v>0</v>
      </c>
      <c r="H140" s="74">
        <v>10758</v>
      </c>
      <c r="I140" s="74">
        <v>10758</v>
      </c>
      <c r="J140" s="74"/>
      <c r="K140" s="74">
        <v>289860</v>
      </c>
      <c r="L140" s="74">
        <v>0</v>
      </c>
      <c r="M140" s="74">
        <v>587535</v>
      </c>
      <c r="N140" s="74">
        <v>257943</v>
      </c>
      <c r="O140" s="74">
        <v>1135338</v>
      </c>
      <c r="P140" s="74"/>
      <c r="Q140" s="74">
        <v>-367236</v>
      </c>
      <c r="R140" s="74"/>
      <c r="S140" s="74">
        <v>-135066</v>
      </c>
      <c r="T140" s="74"/>
      <c r="U140" s="74">
        <v>-502302</v>
      </c>
    </row>
    <row r="141" spans="1:21" ht="15" x14ac:dyDescent="0.2">
      <c r="A141" s="68">
        <v>277</v>
      </c>
      <c r="B141" s="69" t="s">
        <v>152</v>
      </c>
      <c r="C141" s="73">
        <v>7.1111395376098141E-4</v>
      </c>
      <c r="D141" s="61">
        <v>258432</v>
      </c>
      <c r="E141" s="74">
        <v>0</v>
      </c>
      <c r="F141" s="74">
        <v>0</v>
      </c>
      <c r="G141" s="74">
        <v>0</v>
      </c>
      <c r="H141" s="74">
        <v>5545</v>
      </c>
      <c r="I141" s="74">
        <v>5545</v>
      </c>
      <c r="J141" s="74"/>
      <c r="K141" s="74">
        <v>118019</v>
      </c>
      <c r="L141" s="74">
        <v>0</v>
      </c>
      <c r="M141" s="74">
        <v>239219</v>
      </c>
      <c r="N141" s="74">
        <v>40705</v>
      </c>
      <c r="O141" s="74">
        <v>397943</v>
      </c>
      <c r="P141" s="74"/>
      <c r="Q141" s="74">
        <v>-149523</v>
      </c>
      <c r="R141" s="74"/>
      <c r="S141" s="74">
        <v>-6084</v>
      </c>
      <c r="T141" s="74"/>
      <c r="U141" s="74">
        <v>-155607</v>
      </c>
    </row>
    <row r="142" spans="1:21" ht="15" x14ac:dyDescent="0.2">
      <c r="A142" s="68">
        <v>278</v>
      </c>
      <c r="B142" s="69" t="s">
        <v>153</v>
      </c>
      <c r="C142" s="73">
        <v>1.2938013630901248E-3</v>
      </c>
      <c r="D142" s="61">
        <v>470191</v>
      </c>
      <c r="E142" s="74">
        <v>0</v>
      </c>
      <c r="F142" s="74">
        <v>0</v>
      </c>
      <c r="G142" s="74">
        <v>0</v>
      </c>
      <c r="H142" s="74">
        <v>186963</v>
      </c>
      <c r="I142" s="74">
        <v>186963</v>
      </c>
      <c r="J142" s="74"/>
      <c r="K142" s="74">
        <v>214724</v>
      </c>
      <c r="L142" s="74">
        <v>0</v>
      </c>
      <c r="M142" s="74">
        <v>435236</v>
      </c>
      <c r="N142" s="74">
        <v>32814</v>
      </c>
      <c r="O142" s="74">
        <v>682774</v>
      </c>
      <c r="P142" s="74"/>
      <c r="Q142" s="74">
        <v>-272042</v>
      </c>
      <c r="R142" s="74"/>
      <c r="S142" s="74">
        <v>41088</v>
      </c>
      <c r="T142" s="74"/>
      <c r="U142" s="74">
        <v>-230954</v>
      </c>
    </row>
    <row r="143" spans="1:21" ht="15" x14ac:dyDescent="0.2">
      <c r="A143" s="68">
        <v>279</v>
      </c>
      <c r="B143" s="69" t="s">
        <v>154</v>
      </c>
      <c r="C143" s="73">
        <v>1.3210936201798046E-3</v>
      </c>
      <c r="D143" s="61">
        <v>480109</v>
      </c>
      <c r="E143" s="74">
        <v>0</v>
      </c>
      <c r="F143" s="74">
        <v>0</v>
      </c>
      <c r="G143" s="74">
        <v>0</v>
      </c>
      <c r="H143" s="74">
        <v>77524</v>
      </c>
      <c r="I143" s="74">
        <v>77524</v>
      </c>
      <c r="J143" s="74"/>
      <c r="K143" s="74">
        <v>219253</v>
      </c>
      <c r="L143" s="74">
        <v>0</v>
      </c>
      <c r="M143" s="74">
        <v>444417</v>
      </c>
      <c r="N143" s="74">
        <v>202140</v>
      </c>
      <c r="O143" s="74">
        <v>865810</v>
      </c>
      <c r="P143" s="74"/>
      <c r="Q143" s="74">
        <v>-277780</v>
      </c>
      <c r="R143" s="74"/>
      <c r="S143" s="74">
        <v>-83963</v>
      </c>
      <c r="T143" s="74"/>
      <c r="U143" s="74">
        <v>-361743</v>
      </c>
    </row>
    <row r="144" spans="1:21" ht="15" x14ac:dyDescent="0.2">
      <c r="A144" s="68">
        <v>280</v>
      </c>
      <c r="B144" s="69" t="s">
        <v>155</v>
      </c>
      <c r="C144" s="73">
        <v>1.563607353023953E-2</v>
      </c>
      <c r="D144" s="61">
        <v>5682395</v>
      </c>
      <c r="E144" s="74">
        <v>0</v>
      </c>
      <c r="F144" s="74">
        <v>0</v>
      </c>
      <c r="G144" s="74">
        <v>0</v>
      </c>
      <c r="H144" s="74">
        <v>18930</v>
      </c>
      <c r="I144" s="74">
        <v>18930</v>
      </c>
      <c r="J144" s="74"/>
      <c r="K144" s="74">
        <v>2595017</v>
      </c>
      <c r="L144" s="74">
        <v>0</v>
      </c>
      <c r="M144" s="74">
        <v>5259991</v>
      </c>
      <c r="N144" s="74">
        <v>627319</v>
      </c>
      <c r="O144" s="74">
        <v>8482327</v>
      </c>
      <c r="P144" s="74"/>
      <c r="Q144" s="74">
        <v>-3287736</v>
      </c>
      <c r="R144" s="74"/>
      <c r="S144" s="74">
        <v>-506564</v>
      </c>
      <c r="T144" s="74"/>
      <c r="U144" s="74">
        <v>-3794300</v>
      </c>
    </row>
    <row r="145" spans="1:21" ht="15" x14ac:dyDescent="0.2">
      <c r="A145" s="68">
        <v>282</v>
      </c>
      <c r="B145" s="69" t="s">
        <v>156</v>
      </c>
      <c r="C145" s="73">
        <v>2.2266817949906526E-3</v>
      </c>
      <c r="D145" s="61">
        <v>809214</v>
      </c>
      <c r="E145" s="74">
        <v>0</v>
      </c>
      <c r="F145" s="74">
        <v>0</v>
      </c>
      <c r="G145" s="74">
        <v>0</v>
      </c>
      <c r="H145" s="74">
        <v>133340</v>
      </c>
      <c r="I145" s="74">
        <v>133340</v>
      </c>
      <c r="J145" s="74"/>
      <c r="K145" s="74">
        <v>369548</v>
      </c>
      <c r="L145" s="74">
        <v>0</v>
      </c>
      <c r="M145" s="74">
        <v>749058</v>
      </c>
      <c r="N145" s="74">
        <v>27613</v>
      </c>
      <c r="O145" s="74">
        <v>1146219</v>
      </c>
      <c r="P145" s="74"/>
      <c r="Q145" s="74">
        <v>-468196</v>
      </c>
      <c r="R145" s="74"/>
      <c r="S145" s="74">
        <v>66990</v>
      </c>
      <c r="T145" s="74"/>
      <c r="U145" s="74">
        <v>-401206</v>
      </c>
    </row>
    <row r="146" spans="1:21" ht="15" x14ac:dyDescent="0.2">
      <c r="A146" s="68">
        <v>283</v>
      </c>
      <c r="B146" s="69" t="s">
        <v>157</v>
      </c>
      <c r="C146" s="73">
        <v>3.8577350502745134E-3</v>
      </c>
      <c r="D146" s="61">
        <v>1401962</v>
      </c>
      <c r="E146" s="74">
        <v>0</v>
      </c>
      <c r="F146" s="74">
        <v>0</v>
      </c>
      <c r="G146" s="74">
        <v>0</v>
      </c>
      <c r="H146" s="74">
        <v>0</v>
      </c>
      <c r="I146" s="74">
        <v>0</v>
      </c>
      <c r="J146" s="74"/>
      <c r="K146" s="74">
        <v>640243</v>
      </c>
      <c r="L146" s="74">
        <v>0</v>
      </c>
      <c r="M146" s="74">
        <v>1297746</v>
      </c>
      <c r="N146" s="74">
        <v>628519</v>
      </c>
      <c r="O146" s="74">
        <v>2566508</v>
      </c>
      <c r="P146" s="74"/>
      <c r="Q146" s="74">
        <v>-811150</v>
      </c>
      <c r="R146" s="74"/>
      <c r="S146" s="74">
        <v>-302293</v>
      </c>
      <c r="T146" s="74"/>
      <c r="U146" s="74">
        <v>-1113443</v>
      </c>
    </row>
    <row r="147" spans="1:21" ht="15" x14ac:dyDescent="0.2">
      <c r="A147" s="68">
        <v>284</v>
      </c>
      <c r="B147" s="69" t="s">
        <v>158</v>
      </c>
      <c r="C147" s="73">
        <v>5.7084294276712555E-4</v>
      </c>
      <c r="D147" s="61">
        <v>207454</v>
      </c>
      <c r="E147" s="74">
        <v>0</v>
      </c>
      <c r="F147" s="74">
        <v>0</v>
      </c>
      <c r="G147" s="74">
        <v>0</v>
      </c>
      <c r="H147" s="74">
        <v>50984</v>
      </c>
      <c r="I147" s="74">
        <v>50984</v>
      </c>
      <c r="J147" s="74"/>
      <c r="K147" s="74">
        <v>94739</v>
      </c>
      <c r="L147" s="74">
        <v>0</v>
      </c>
      <c r="M147" s="74">
        <v>192032</v>
      </c>
      <c r="N147" s="74">
        <v>62992</v>
      </c>
      <c r="O147" s="74">
        <v>349763</v>
      </c>
      <c r="P147" s="74"/>
      <c r="Q147" s="74">
        <v>-120028</v>
      </c>
      <c r="R147" s="74"/>
      <c r="S147" s="74">
        <v>-13061</v>
      </c>
      <c r="T147" s="74"/>
      <c r="U147" s="74">
        <v>-133089</v>
      </c>
    </row>
    <row r="148" spans="1:21" ht="15" x14ac:dyDescent="0.2">
      <c r="A148" s="68">
        <v>285</v>
      </c>
      <c r="B148" s="69" t="s">
        <v>159</v>
      </c>
      <c r="C148" s="73">
        <v>2.1970983974728521E-3</v>
      </c>
      <c r="D148" s="61">
        <v>798461</v>
      </c>
      <c r="E148" s="74">
        <v>0</v>
      </c>
      <c r="F148" s="74">
        <v>0</v>
      </c>
      <c r="G148" s="74">
        <v>0</v>
      </c>
      <c r="H148" s="74">
        <v>189422</v>
      </c>
      <c r="I148" s="74">
        <v>189422</v>
      </c>
      <c r="J148" s="74"/>
      <c r="K148" s="74">
        <v>364638</v>
      </c>
      <c r="L148" s="74">
        <v>0</v>
      </c>
      <c r="M148" s="74">
        <v>739106</v>
      </c>
      <c r="N148" s="74">
        <v>12363</v>
      </c>
      <c r="O148" s="74">
        <v>1116107</v>
      </c>
      <c r="P148" s="74"/>
      <c r="Q148" s="74">
        <v>-461976</v>
      </c>
      <c r="R148" s="74"/>
      <c r="S148" s="74">
        <v>64156</v>
      </c>
      <c r="T148" s="74"/>
      <c r="U148" s="74">
        <v>-397820</v>
      </c>
    </row>
    <row r="149" spans="1:21" ht="15" x14ac:dyDescent="0.2">
      <c r="A149" s="68">
        <v>286</v>
      </c>
      <c r="B149" s="69" t="s">
        <v>160</v>
      </c>
      <c r="C149" s="73">
        <v>2.6870675645997467E-3</v>
      </c>
      <c r="D149" s="61">
        <v>976524</v>
      </c>
      <c r="E149" s="74">
        <v>0</v>
      </c>
      <c r="F149" s="74">
        <v>0</v>
      </c>
      <c r="G149" s="74">
        <v>0</v>
      </c>
      <c r="H149" s="74">
        <v>36982</v>
      </c>
      <c r="I149" s="74">
        <v>36982</v>
      </c>
      <c r="J149" s="74"/>
      <c r="K149" s="74">
        <v>445955</v>
      </c>
      <c r="L149" s="74">
        <v>0</v>
      </c>
      <c r="M149" s="74">
        <v>903932</v>
      </c>
      <c r="N149" s="74">
        <v>115302</v>
      </c>
      <c r="O149" s="74">
        <v>1465189</v>
      </c>
      <c r="P149" s="74"/>
      <c r="Q149" s="74">
        <v>-564999</v>
      </c>
      <c r="R149" s="74"/>
      <c r="S149" s="74">
        <v>-67209</v>
      </c>
      <c r="T149" s="74"/>
      <c r="U149" s="74">
        <v>-632208</v>
      </c>
    </row>
    <row r="150" spans="1:21" ht="15" x14ac:dyDescent="0.2">
      <c r="A150" s="68">
        <v>287</v>
      </c>
      <c r="B150" s="69" t="s">
        <v>161</v>
      </c>
      <c r="C150" s="73">
        <v>7.2161390882719174E-4</v>
      </c>
      <c r="D150" s="61">
        <v>262247</v>
      </c>
      <c r="E150" s="74">
        <v>0</v>
      </c>
      <c r="F150" s="74">
        <v>0</v>
      </c>
      <c r="G150" s="74">
        <v>0</v>
      </c>
      <c r="H150" s="74">
        <v>39331</v>
      </c>
      <c r="I150" s="74">
        <v>39331</v>
      </c>
      <c r="J150" s="74"/>
      <c r="K150" s="74">
        <v>119762</v>
      </c>
      <c r="L150" s="74">
        <v>0</v>
      </c>
      <c r="M150" s="74">
        <v>242752</v>
      </c>
      <c r="N150" s="74">
        <v>105220</v>
      </c>
      <c r="O150" s="74">
        <v>467734</v>
      </c>
      <c r="P150" s="74"/>
      <c r="Q150" s="74">
        <v>-151730</v>
      </c>
      <c r="R150" s="74"/>
      <c r="S150" s="74">
        <v>-24985</v>
      </c>
      <c r="T150" s="74"/>
      <c r="U150" s="74">
        <v>-176715</v>
      </c>
    </row>
    <row r="151" spans="1:21" ht="15" x14ac:dyDescent="0.2">
      <c r="A151" s="68">
        <v>288</v>
      </c>
      <c r="B151" s="69" t="s">
        <v>162</v>
      </c>
      <c r="C151" s="73">
        <v>1.0922307407359377E-3</v>
      </c>
      <c r="D151" s="61">
        <v>396933</v>
      </c>
      <c r="E151" s="74">
        <v>0</v>
      </c>
      <c r="F151" s="74">
        <v>0</v>
      </c>
      <c r="G151" s="74">
        <v>0</v>
      </c>
      <c r="H151" s="74">
        <v>46340</v>
      </c>
      <c r="I151" s="74">
        <v>46340</v>
      </c>
      <c r="J151" s="74"/>
      <c r="K151" s="74">
        <v>181270</v>
      </c>
      <c r="L151" s="74">
        <v>0</v>
      </c>
      <c r="M151" s="74">
        <v>367428</v>
      </c>
      <c r="N151" s="74">
        <v>261277</v>
      </c>
      <c r="O151" s="74">
        <v>809975</v>
      </c>
      <c r="P151" s="74"/>
      <c r="Q151" s="74">
        <v>-229660</v>
      </c>
      <c r="R151" s="74"/>
      <c r="S151" s="74">
        <v>-57623</v>
      </c>
      <c r="T151" s="74"/>
      <c r="U151" s="74">
        <v>-287283</v>
      </c>
    </row>
    <row r="152" spans="1:21" ht="15" x14ac:dyDescent="0.2">
      <c r="A152" s="68">
        <v>290</v>
      </c>
      <c r="B152" s="69" t="s">
        <v>163</v>
      </c>
      <c r="C152" s="73">
        <v>3.1304853007198281E-3</v>
      </c>
      <c r="D152" s="61">
        <v>1137669</v>
      </c>
      <c r="E152" s="74">
        <v>0</v>
      </c>
      <c r="F152" s="74">
        <v>0</v>
      </c>
      <c r="G152" s="74">
        <v>0</v>
      </c>
      <c r="H152" s="74">
        <v>144189</v>
      </c>
      <c r="I152" s="74">
        <v>144189</v>
      </c>
      <c r="J152" s="74"/>
      <c r="K152" s="74">
        <v>519546</v>
      </c>
      <c r="L152" s="74">
        <v>0</v>
      </c>
      <c r="M152" s="74">
        <v>1053098</v>
      </c>
      <c r="N152" s="74">
        <v>71286</v>
      </c>
      <c r="O152" s="74">
        <v>1643930</v>
      </c>
      <c r="P152" s="74"/>
      <c r="Q152" s="74">
        <v>-658235</v>
      </c>
      <c r="R152" s="74"/>
      <c r="S152" s="74">
        <v>-29343</v>
      </c>
      <c r="T152" s="74"/>
      <c r="U152" s="74">
        <v>-687578</v>
      </c>
    </row>
    <row r="153" spans="1:21" ht="15" x14ac:dyDescent="0.2">
      <c r="A153" s="68">
        <v>291</v>
      </c>
      <c r="B153" s="69" t="s">
        <v>164</v>
      </c>
      <c r="C153" s="73">
        <v>2.1487904807326137E-3</v>
      </c>
      <c r="D153" s="61">
        <v>780901</v>
      </c>
      <c r="E153" s="74">
        <v>0</v>
      </c>
      <c r="F153" s="74">
        <v>0</v>
      </c>
      <c r="G153" s="74">
        <v>0</v>
      </c>
      <c r="H153" s="74">
        <v>150713</v>
      </c>
      <c r="I153" s="74">
        <v>150713</v>
      </c>
      <c r="J153" s="74"/>
      <c r="K153" s="74">
        <v>356621</v>
      </c>
      <c r="L153" s="74">
        <v>0</v>
      </c>
      <c r="M153" s="74">
        <v>722855</v>
      </c>
      <c r="N153" s="74">
        <v>49658</v>
      </c>
      <c r="O153" s="74">
        <v>1129134</v>
      </c>
      <c r="P153" s="74"/>
      <c r="Q153" s="74">
        <v>-451818</v>
      </c>
      <c r="R153" s="74"/>
      <c r="S153" s="74">
        <v>-5605</v>
      </c>
      <c r="T153" s="74"/>
      <c r="U153" s="74">
        <v>-457423</v>
      </c>
    </row>
    <row r="154" spans="1:21" ht="15" x14ac:dyDescent="0.2">
      <c r="A154" s="68">
        <v>292</v>
      </c>
      <c r="B154" s="69" t="s">
        <v>165</v>
      </c>
      <c r="C154" s="73">
        <v>1.8007062357477482E-3</v>
      </c>
      <c r="D154" s="61">
        <v>654407</v>
      </c>
      <c r="E154" s="74">
        <v>0</v>
      </c>
      <c r="F154" s="74">
        <v>0</v>
      </c>
      <c r="G154" s="74">
        <v>0</v>
      </c>
      <c r="H154" s="74">
        <v>220927</v>
      </c>
      <c r="I154" s="74">
        <v>220927</v>
      </c>
      <c r="J154" s="74"/>
      <c r="K154" s="74">
        <v>298851</v>
      </c>
      <c r="L154" s="74">
        <v>0</v>
      </c>
      <c r="M154" s="74">
        <v>605759</v>
      </c>
      <c r="N154" s="74">
        <v>22713</v>
      </c>
      <c r="O154" s="74">
        <v>927323</v>
      </c>
      <c r="P154" s="74"/>
      <c r="Q154" s="74">
        <v>-378628</v>
      </c>
      <c r="R154" s="74"/>
      <c r="S154" s="74">
        <v>31482</v>
      </c>
      <c r="T154" s="74"/>
      <c r="U154" s="74">
        <v>-347146</v>
      </c>
    </row>
    <row r="155" spans="1:21" ht="15" x14ac:dyDescent="0.2">
      <c r="A155" s="68">
        <v>293</v>
      </c>
      <c r="B155" s="69" t="s">
        <v>166</v>
      </c>
      <c r="C155" s="73">
        <v>2.5298409539469872E-3</v>
      </c>
      <c r="D155" s="61">
        <v>919382</v>
      </c>
      <c r="E155" s="74">
        <v>0</v>
      </c>
      <c r="F155" s="74">
        <v>0</v>
      </c>
      <c r="G155" s="74">
        <v>0</v>
      </c>
      <c r="H155" s="74">
        <v>12515</v>
      </c>
      <c r="I155" s="74">
        <v>12515</v>
      </c>
      <c r="J155" s="74"/>
      <c r="K155" s="74">
        <v>419861</v>
      </c>
      <c r="L155" s="74">
        <v>0</v>
      </c>
      <c r="M155" s="74">
        <v>851041</v>
      </c>
      <c r="N155" s="74">
        <v>1173340</v>
      </c>
      <c r="O155" s="74">
        <v>2444242</v>
      </c>
      <c r="P155" s="74"/>
      <c r="Q155" s="74">
        <v>-531941</v>
      </c>
      <c r="R155" s="74"/>
      <c r="S155" s="74">
        <v>-333344</v>
      </c>
      <c r="T155" s="74"/>
      <c r="U155" s="74">
        <v>-865285</v>
      </c>
    </row>
    <row r="156" spans="1:21" ht="15" x14ac:dyDescent="0.2">
      <c r="A156" s="68">
        <v>294</v>
      </c>
      <c r="B156" s="69" t="s">
        <v>167</v>
      </c>
      <c r="C156" s="73">
        <v>1.7991669275802299E-3</v>
      </c>
      <c r="D156" s="61">
        <v>653842</v>
      </c>
      <c r="E156" s="74">
        <v>0</v>
      </c>
      <c r="F156" s="74">
        <v>0</v>
      </c>
      <c r="G156" s="74">
        <v>0</v>
      </c>
      <c r="H156" s="74">
        <v>312092</v>
      </c>
      <c r="I156" s="74">
        <v>312092</v>
      </c>
      <c r="J156" s="74"/>
      <c r="K156" s="74">
        <v>298596</v>
      </c>
      <c r="L156" s="74">
        <v>0</v>
      </c>
      <c r="M156" s="74">
        <v>605242</v>
      </c>
      <c r="N156" s="74">
        <v>36359</v>
      </c>
      <c r="O156" s="74">
        <v>940197</v>
      </c>
      <c r="P156" s="74"/>
      <c r="Q156" s="74">
        <v>-378305</v>
      </c>
      <c r="R156" s="74"/>
      <c r="S156" s="74">
        <v>64247</v>
      </c>
      <c r="T156" s="74"/>
      <c r="U156" s="74">
        <v>-314058</v>
      </c>
    </row>
    <row r="157" spans="1:21" ht="15" x14ac:dyDescent="0.2">
      <c r="A157" s="68">
        <v>295</v>
      </c>
      <c r="B157" s="69" t="s">
        <v>168</v>
      </c>
      <c r="C157" s="73">
        <v>7.8304838579810743E-3</v>
      </c>
      <c r="D157" s="61">
        <v>2845724</v>
      </c>
      <c r="E157" s="74">
        <v>0</v>
      </c>
      <c r="F157" s="74">
        <v>0</v>
      </c>
      <c r="G157" s="74">
        <v>0</v>
      </c>
      <c r="H157" s="74">
        <v>0</v>
      </c>
      <c r="I157" s="74">
        <v>0</v>
      </c>
      <c r="J157" s="74"/>
      <c r="K157" s="74">
        <v>1299574</v>
      </c>
      <c r="L157" s="74">
        <v>0</v>
      </c>
      <c r="M157" s="74">
        <v>2634183</v>
      </c>
      <c r="N157" s="74">
        <v>1420044</v>
      </c>
      <c r="O157" s="74">
        <v>5353801</v>
      </c>
      <c r="P157" s="74"/>
      <c r="Q157" s="74">
        <v>-1646485</v>
      </c>
      <c r="R157" s="74"/>
      <c r="S157" s="74">
        <v>-614112</v>
      </c>
      <c r="T157" s="74"/>
      <c r="U157" s="74">
        <v>-2260597</v>
      </c>
    </row>
    <row r="158" spans="1:21" ht="15" x14ac:dyDescent="0.2">
      <c r="A158" s="68">
        <v>296</v>
      </c>
      <c r="B158" s="69" t="s">
        <v>169</v>
      </c>
      <c r="C158" s="73">
        <v>1.2899493625222966E-3</v>
      </c>
      <c r="D158" s="61">
        <v>468788</v>
      </c>
      <c r="E158" s="74">
        <v>0</v>
      </c>
      <c r="F158" s="74">
        <v>0</v>
      </c>
      <c r="G158" s="74">
        <v>0</v>
      </c>
      <c r="H158" s="74">
        <v>25245</v>
      </c>
      <c r="I158" s="74">
        <v>25245</v>
      </c>
      <c r="J158" s="74"/>
      <c r="K158" s="74">
        <v>214084</v>
      </c>
      <c r="L158" s="74">
        <v>0</v>
      </c>
      <c r="M158" s="74">
        <v>433940</v>
      </c>
      <c r="N158" s="74">
        <v>102571</v>
      </c>
      <c r="O158" s="74">
        <v>750595</v>
      </c>
      <c r="P158" s="74"/>
      <c r="Q158" s="74">
        <v>-271233</v>
      </c>
      <c r="R158" s="74"/>
      <c r="S158" s="74">
        <v>-8045</v>
      </c>
      <c r="T158" s="74"/>
      <c r="U158" s="74">
        <v>-279278</v>
      </c>
    </row>
    <row r="159" spans="1:21" ht="15" x14ac:dyDescent="0.2">
      <c r="A159" s="68">
        <v>297</v>
      </c>
      <c r="B159" s="69" t="s">
        <v>170</v>
      </c>
      <c r="C159" s="73">
        <v>2.5454188852297925E-3</v>
      </c>
      <c r="D159" s="61">
        <v>925048</v>
      </c>
      <c r="E159" s="74">
        <v>0</v>
      </c>
      <c r="F159" s="74">
        <v>0</v>
      </c>
      <c r="G159" s="74">
        <v>0</v>
      </c>
      <c r="H159" s="74">
        <v>184145</v>
      </c>
      <c r="I159" s="74">
        <v>184145</v>
      </c>
      <c r="J159" s="74"/>
      <c r="K159" s="74">
        <v>422447</v>
      </c>
      <c r="L159" s="74">
        <v>0</v>
      </c>
      <c r="M159" s="74">
        <v>856281</v>
      </c>
      <c r="N159" s="74">
        <v>26603</v>
      </c>
      <c r="O159" s="74">
        <v>1305331</v>
      </c>
      <c r="P159" s="74"/>
      <c r="Q159" s="74">
        <v>-535216</v>
      </c>
      <c r="R159" s="74"/>
      <c r="S159" s="74">
        <v>45403</v>
      </c>
      <c r="T159" s="74"/>
      <c r="U159" s="74">
        <v>-489813</v>
      </c>
    </row>
    <row r="160" spans="1:21" ht="15" x14ac:dyDescent="0.2">
      <c r="A160" s="68">
        <v>298</v>
      </c>
      <c r="B160" s="69" t="s">
        <v>171</v>
      </c>
      <c r="C160" s="73">
        <v>2.5568795609024397E-3</v>
      </c>
      <c r="D160" s="61">
        <v>929211</v>
      </c>
      <c r="E160" s="74">
        <v>0</v>
      </c>
      <c r="F160" s="74">
        <v>0</v>
      </c>
      <c r="G160" s="74">
        <v>0</v>
      </c>
      <c r="H160" s="74">
        <v>109771</v>
      </c>
      <c r="I160" s="74">
        <v>109771</v>
      </c>
      <c r="J160" s="74"/>
      <c r="K160" s="74">
        <v>424349</v>
      </c>
      <c r="L160" s="74">
        <v>0</v>
      </c>
      <c r="M160" s="74">
        <v>860137</v>
      </c>
      <c r="N160" s="74">
        <v>101517</v>
      </c>
      <c r="O160" s="74">
        <v>1386003</v>
      </c>
      <c r="P160" s="74"/>
      <c r="Q160" s="74">
        <v>-537625</v>
      </c>
      <c r="R160" s="74"/>
      <c r="S160" s="74">
        <v>-24718</v>
      </c>
      <c r="T160" s="74"/>
      <c r="U160" s="74">
        <v>-562343</v>
      </c>
    </row>
    <row r="161" spans="1:21" ht="15" x14ac:dyDescent="0.2">
      <c r="A161" s="68">
        <v>299</v>
      </c>
      <c r="B161" s="69" t="s">
        <v>172</v>
      </c>
      <c r="C161" s="73">
        <v>1.5811795048718709E-3</v>
      </c>
      <c r="D161" s="61">
        <v>574627</v>
      </c>
      <c r="E161" s="74">
        <v>0</v>
      </c>
      <c r="F161" s="74">
        <v>0</v>
      </c>
      <c r="G161" s="74">
        <v>0</v>
      </c>
      <c r="H161" s="74">
        <v>123867</v>
      </c>
      <c r="I161" s="74">
        <v>123867</v>
      </c>
      <c r="J161" s="74"/>
      <c r="K161" s="74">
        <v>262418</v>
      </c>
      <c r="L161" s="74">
        <v>0</v>
      </c>
      <c r="M161" s="74">
        <v>531910</v>
      </c>
      <c r="N161" s="74">
        <v>17448</v>
      </c>
      <c r="O161" s="74">
        <v>811776</v>
      </c>
      <c r="P161" s="74"/>
      <c r="Q161" s="74">
        <v>-332468</v>
      </c>
      <c r="R161" s="74"/>
      <c r="S161" s="74">
        <v>29032</v>
      </c>
      <c r="T161" s="74"/>
      <c r="U161" s="74">
        <v>-303436</v>
      </c>
    </row>
    <row r="162" spans="1:21" ht="15" x14ac:dyDescent="0.2">
      <c r="A162" s="68">
        <v>301</v>
      </c>
      <c r="B162" s="69" t="s">
        <v>173</v>
      </c>
      <c r="C162" s="73">
        <v>4.9746427991671635E-3</v>
      </c>
      <c r="D162" s="61">
        <v>1807861</v>
      </c>
      <c r="E162" s="74">
        <v>0</v>
      </c>
      <c r="F162" s="74">
        <v>0</v>
      </c>
      <c r="G162" s="74">
        <v>0</v>
      </c>
      <c r="H162" s="74">
        <v>43221</v>
      </c>
      <c r="I162" s="74">
        <v>43221</v>
      </c>
      <c r="J162" s="74"/>
      <c r="K162" s="74">
        <v>825609</v>
      </c>
      <c r="L162" s="74">
        <v>0</v>
      </c>
      <c r="M162" s="74">
        <v>1673475</v>
      </c>
      <c r="N162" s="74">
        <v>36934</v>
      </c>
      <c r="O162" s="74">
        <v>2536018</v>
      </c>
      <c r="P162" s="74"/>
      <c r="Q162" s="74">
        <v>-1045999</v>
      </c>
      <c r="R162" s="74"/>
      <c r="S162" s="74">
        <v>-6786</v>
      </c>
      <c r="T162" s="74"/>
      <c r="U162" s="74">
        <v>-1052785</v>
      </c>
    </row>
    <row r="163" spans="1:21" ht="15" x14ac:dyDescent="0.2">
      <c r="A163" s="68">
        <v>305</v>
      </c>
      <c r="B163" s="69" t="s">
        <v>174</v>
      </c>
      <c r="C163" s="73">
        <v>0</v>
      </c>
      <c r="D163" s="61">
        <v>0</v>
      </c>
      <c r="E163" s="74">
        <v>0</v>
      </c>
      <c r="F163" s="74">
        <v>0</v>
      </c>
      <c r="G163" s="74">
        <v>0</v>
      </c>
      <c r="H163" s="74">
        <v>0</v>
      </c>
      <c r="I163" s="74">
        <v>0</v>
      </c>
      <c r="J163" s="74"/>
      <c r="K163" s="74">
        <v>0</v>
      </c>
      <c r="L163" s="74">
        <v>0</v>
      </c>
      <c r="M163" s="74">
        <v>0</v>
      </c>
      <c r="N163" s="74">
        <v>0</v>
      </c>
      <c r="O163" s="74">
        <v>0</v>
      </c>
      <c r="P163" s="74"/>
      <c r="Q163" s="74">
        <v>0</v>
      </c>
      <c r="R163" s="74"/>
      <c r="S163" s="74">
        <v>0</v>
      </c>
      <c r="T163" s="74"/>
      <c r="U163" s="74">
        <v>0</v>
      </c>
    </row>
    <row r="164" spans="1:21" ht="15" x14ac:dyDescent="0.2">
      <c r="A164" s="68">
        <v>310</v>
      </c>
      <c r="B164" s="69" t="s">
        <v>175</v>
      </c>
      <c r="C164" s="73">
        <v>1.6278469849597035E-3</v>
      </c>
      <c r="D164" s="61">
        <v>591583</v>
      </c>
      <c r="E164" s="74">
        <v>0</v>
      </c>
      <c r="F164" s="74">
        <v>0</v>
      </c>
      <c r="G164" s="74">
        <v>0</v>
      </c>
      <c r="H164" s="74">
        <v>391275</v>
      </c>
      <c r="I164" s="74">
        <v>391275</v>
      </c>
      <c r="J164" s="74"/>
      <c r="K164" s="74">
        <v>270163</v>
      </c>
      <c r="L164" s="74">
        <v>0</v>
      </c>
      <c r="M164" s="74">
        <v>547609</v>
      </c>
      <c r="N164" s="74">
        <v>40598</v>
      </c>
      <c r="O164" s="74">
        <v>858370</v>
      </c>
      <c r="P164" s="74"/>
      <c r="Q164" s="74">
        <v>-342282</v>
      </c>
      <c r="R164" s="74"/>
      <c r="S164" s="74">
        <v>112791</v>
      </c>
      <c r="T164" s="74"/>
      <c r="U164" s="74">
        <v>-229491</v>
      </c>
    </row>
    <row r="165" spans="1:21" ht="15" x14ac:dyDescent="0.2">
      <c r="A165" s="68">
        <v>311</v>
      </c>
      <c r="B165" s="69" t="s">
        <v>176</v>
      </c>
      <c r="C165" s="73">
        <v>0</v>
      </c>
      <c r="D165" s="61">
        <v>0</v>
      </c>
      <c r="E165" s="74">
        <v>0</v>
      </c>
      <c r="F165" s="74">
        <v>0</v>
      </c>
      <c r="G165" s="74">
        <v>0</v>
      </c>
      <c r="H165" s="74">
        <v>0</v>
      </c>
      <c r="I165" s="74">
        <v>0</v>
      </c>
      <c r="J165" s="74"/>
      <c r="K165" s="74">
        <v>0</v>
      </c>
      <c r="L165" s="74">
        <v>0</v>
      </c>
      <c r="M165" s="74">
        <v>0</v>
      </c>
      <c r="N165" s="74">
        <v>0</v>
      </c>
      <c r="O165" s="74">
        <v>0</v>
      </c>
      <c r="P165" s="74"/>
      <c r="Q165" s="74">
        <v>0</v>
      </c>
      <c r="R165" s="74"/>
      <c r="S165" s="74">
        <v>0</v>
      </c>
      <c r="T165" s="74"/>
      <c r="U165" s="74">
        <v>0</v>
      </c>
    </row>
    <row r="166" spans="1:21" ht="15" x14ac:dyDescent="0.2">
      <c r="A166" s="68">
        <v>319</v>
      </c>
      <c r="B166" s="69" t="s">
        <v>177</v>
      </c>
      <c r="C166" s="73">
        <v>0</v>
      </c>
      <c r="D166" s="61">
        <v>0</v>
      </c>
      <c r="E166" s="74">
        <v>0</v>
      </c>
      <c r="F166" s="74">
        <v>0</v>
      </c>
      <c r="G166" s="74">
        <v>0</v>
      </c>
      <c r="H166" s="74">
        <v>0</v>
      </c>
      <c r="I166" s="74">
        <v>0</v>
      </c>
      <c r="J166" s="74"/>
      <c r="K166" s="74">
        <v>0</v>
      </c>
      <c r="L166" s="74">
        <v>0</v>
      </c>
      <c r="M166" s="74">
        <v>0</v>
      </c>
      <c r="N166" s="74">
        <v>0</v>
      </c>
      <c r="O166" s="74">
        <v>0</v>
      </c>
      <c r="P166" s="74"/>
      <c r="Q166" s="74">
        <v>0</v>
      </c>
      <c r="R166" s="74"/>
      <c r="S166" s="74">
        <v>0</v>
      </c>
      <c r="T166" s="74"/>
      <c r="U166" s="74">
        <v>0</v>
      </c>
    </row>
    <row r="167" spans="1:21" ht="15" x14ac:dyDescent="0.2">
      <c r="A167" s="68">
        <v>320</v>
      </c>
      <c r="B167" s="69" t="s">
        <v>178</v>
      </c>
      <c r="C167" s="73">
        <v>8.6524288287253702E-4</v>
      </c>
      <c r="D167" s="61">
        <v>314443</v>
      </c>
      <c r="E167" s="74">
        <v>0</v>
      </c>
      <c r="F167" s="74">
        <v>0</v>
      </c>
      <c r="G167" s="74">
        <v>0</v>
      </c>
      <c r="H167" s="74">
        <v>89431</v>
      </c>
      <c r="I167" s="74">
        <v>89431</v>
      </c>
      <c r="J167" s="74"/>
      <c r="K167" s="74">
        <v>143599</v>
      </c>
      <c r="L167" s="74">
        <v>0</v>
      </c>
      <c r="M167" s="74">
        <v>291069</v>
      </c>
      <c r="N167" s="74">
        <v>15781</v>
      </c>
      <c r="O167" s="74">
        <v>450449</v>
      </c>
      <c r="P167" s="74"/>
      <c r="Q167" s="74">
        <v>-181932</v>
      </c>
      <c r="R167" s="74"/>
      <c r="S167" s="74">
        <v>31320</v>
      </c>
      <c r="T167" s="74"/>
      <c r="U167" s="74">
        <v>-150612</v>
      </c>
    </row>
    <row r="168" spans="1:21" ht="15" x14ac:dyDescent="0.2">
      <c r="A168" s="68">
        <v>325</v>
      </c>
      <c r="B168" s="69" t="s">
        <v>179</v>
      </c>
      <c r="C168" s="73">
        <v>0</v>
      </c>
      <c r="D168" s="61">
        <v>0</v>
      </c>
      <c r="E168" s="74">
        <v>0</v>
      </c>
      <c r="F168" s="74">
        <v>0</v>
      </c>
      <c r="G168" s="74">
        <v>0</v>
      </c>
      <c r="H168" s="74">
        <v>0</v>
      </c>
      <c r="I168" s="74">
        <v>0</v>
      </c>
      <c r="J168" s="74"/>
      <c r="K168" s="74">
        <v>0</v>
      </c>
      <c r="L168" s="74">
        <v>0</v>
      </c>
      <c r="M168" s="74">
        <v>0</v>
      </c>
      <c r="N168" s="74">
        <v>0</v>
      </c>
      <c r="O168" s="74">
        <v>0</v>
      </c>
      <c r="P168" s="74"/>
      <c r="Q168" s="74">
        <v>0</v>
      </c>
      <c r="R168" s="74"/>
      <c r="S168" s="74">
        <v>0</v>
      </c>
      <c r="T168" s="74"/>
      <c r="U168" s="74">
        <v>0</v>
      </c>
    </row>
    <row r="169" spans="1:21" ht="15" x14ac:dyDescent="0.2">
      <c r="A169" s="68">
        <v>326</v>
      </c>
      <c r="B169" s="69" t="s">
        <v>180</v>
      </c>
      <c r="C169" s="73">
        <v>0</v>
      </c>
      <c r="D169" s="61">
        <v>0</v>
      </c>
      <c r="E169" s="74">
        <v>0</v>
      </c>
      <c r="F169" s="74">
        <v>0</v>
      </c>
      <c r="G169" s="74">
        <v>0</v>
      </c>
      <c r="H169" s="74">
        <v>0</v>
      </c>
      <c r="I169" s="74">
        <v>0</v>
      </c>
      <c r="J169" s="74"/>
      <c r="K169" s="74">
        <v>0</v>
      </c>
      <c r="L169" s="74">
        <v>0</v>
      </c>
      <c r="M169" s="74">
        <v>0</v>
      </c>
      <c r="N169" s="74">
        <v>0</v>
      </c>
      <c r="O169" s="74">
        <v>0</v>
      </c>
      <c r="P169" s="74"/>
      <c r="Q169" s="74">
        <v>0</v>
      </c>
      <c r="R169" s="74"/>
      <c r="S169" s="74">
        <v>0</v>
      </c>
      <c r="T169" s="74"/>
      <c r="U169" s="74">
        <v>0</v>
      </c>
    </row>
    <row r="170" spans="1:21" ht="15" x14ac:dyDescent="0.2">
      <c r="A170" s="68">
        <v>330</v>
      </c>
      <c r="B170" s="69" t="s">
        <v>181</v>
      </c>
      <c r="C170" s="73">
        <v>1.2736386641850565E-5</v>
      </c>
      <c r="D170" s="61">
        <v>4629</v>
      </c>
      <c r="E170" s="74">
        <v>0</v>
      </c>
      <c r="F170" s="74">
        <v>0</v>
      </c>
      <c r="G170" s="74">
        <v>0</v>
      </c>
      <c r="H170" s="74">
        <v>6851</v>
      </c>
      <c r="I170" s="74">
        <v>6851</v>
      </c>
      <c r="J170" s="74"/>
      <c r="K170" s="74">
        <v>2114</v>
      </c>
      <c r="L170" s="74">
        <v>0</v>
      </c>
      <c r="M170" s="74">
        <v>4285</v>
      </c>
      <c r="N170" s="74">
        <v>2891</v>
      </c>
      <c r="O170" s="74">
        <v>9290</v>
      </c>
      <c r="P170" s="74"/>
      <c r="Q170" s="74">
        <v>-2677</v>
      </c>
      <c r="R170" s="74"/>
      <c r="S170" s="74">
        <v>-67</v>
      </c>
      <c r="T170" s="74"/>
      <c r="U170" s="74">
        <v>-2744</v>
      </c>
    </row>
    <row r="171" spans="1:21" ht="15" x14ac:dyDescent="0.2">
      <c r="A171" s="68">
        <v>350</v>
      </c>
      <c r="B171" s="69" t="s">
        <v>182</v>
      </c>
      <c r="C171" s="73">
        <v>4.3426063470566385E-4</v>
      </c>
      <c r="D171" s="61">
        <v>157816</v>
      </c>
      <c r="E171" s="74">
        <v>0</v>
      </c>
      <c r="F171" s="74">
        <v>0</v>
      </c>
      <c r="G171" s="74">
        <v>0</v>
      </c>
      <c r="H171" s="74">
        <v>104071</v>
      </c>
      <c r="I171" s="74">
        <v>104071</v>
      </c>
      <c r="J171" s="74"/>
      <c r="K171" s="74">
        <v>72071</v>
      </c>
      <c r="L171" s="74">
        <v>0</v>
      </c>
      <c r="M171" s="74">
        <v>146086</v>
      </c>
      <c r="N171" s="74">
        <v>5657</v>
      </c>
      <c r="O171" s="74">
        <v>223814</v>
      </c>
      <c r="P171" s="74"/>
      <c r="Q171" s="74">
        <v>-91311</v>
      </c>
      <c r="R171" s="74"/>
      <c r="S171" s="74">
        <v>32109</v>
      </c>
      <c r="T171" s="74"/>
      <c r="U171" s="74">
        <v>-59202</v>
      </c>
    </row>
    <row r="172" spans="1:21" ht="15" x14ac:dyDescent="0.2">
      <c r="A172" s="68">
        <v>360</v>
      </c>
      <c r="B172" s="69" t="s">
        <v>183</v>
      </c>
      <c r="C172" s="73">
        <v>2.3859773949735818E-4</v>
      </c>
      <c r="D172" s="61">
        <v>86708</v>
      </c>
      <c r="E172" s="74">
        <v>0</v>
      </c>
      <c r="F172" s="74">
        <v>0</v>
      </c>
      <c r="G172" s="74">
        <v>0</v>
      </c>
      <c r="H172" s="74">
        <v>33213</v>
      </c>
      <c r="I172" s="74">
        <v>33213</v>
      </c>
      <c r="J172" s="74"/>
      <c r="K172" s="74">
        <v>39599</v>
      </c>
      <c r="L172" s="74">
        <v>0</v>
      </c>
      <c r="M172" s="74">
        <v>80265</v>
      </c>
      <c r="N172" s="74">
        <v>49930</v>
      </c>
      <c r="O172" s="74">
        <v>169794</v>
      </c>
      <c r="P172" s="74"/>
      <c r="Q172" s="74">
        <v>-50169</v>
      </c>
      <c r="R172" s="74"/>
      <c r="S172" s="74">
        <v>4882</v>
      </c>
      <c r="T172" s="74"/>
      <c r="U172" s="74">
        <v>-45287</v>
      </c>
    </row>
    <row r="173" spans="1:21" ht="15" x14ac:dyDescent="0.2">
      <c r="A173" s="68">
        <v>400</v>
      </c>
      <c r="B173" s="69" t="s">
        <v>184</v>
      </c>
      <c r="C173" s="73">
        <v>7.7802619603260272E-6</v>
      </c>
      <c r="D173" s="61">
        <v>2827</v>
      </c>
      <c r="E173" s="74">
        <v>0</v>
      </c>
      <c r="F173" s="74">
        <v>0</v>
      </c>
      <c r="G173" s="74">
        <v>0</v>
      </c>
      <c r="H173" s="74">
        <v>34830</v>
      </c>
      <c r="I173" s="74">
        <v>34830</v>
      </c>
      <c r="J173" s="74"/>
      <c r="K173" s="74">
        <v>1291</v>
      </c>
      <c r="L173" s="74">
        <v>0</v>
      </c>
      <c r="M173" s="74">
        <v>2617</v>
      </c>
      <c r="N173" s="74">
        <v>67925</v>
      </c>
      <c r="O173" s="74">
        <v>71833</v>
      </c>
      <c r="P173" s="74"/>
      <c r="Q173" s="74">
        <v>-1636</v>
      </c>
      <c r="R173" s="74"/>
      <c r="S173" s="74">
        <v>3077</v>
      </c>
      <c r="T173" s="74"/>
      <c r="U173" s="74">
        <v>1441</v>
      </c>
    </row>
    <row r="174" spans="1:21" ht="15" x14ac:dyDescent="0.2">
      <c r="A174" s="68">
        <v>402</v>
      </c>
      <c r="B174" s="69" t="s">
        <v>185</v>
      </c>
      <c r="C174" s="73">
        <v>1.7321833980159826E-3</v>
      </c>
      <c r="D174" s="61">
        <v>629503</v>
      </c>
      <c r="E174" s="74">
        <v>0</v>
      </c>
      <c r="F174" s="74">
        <v>0</v>
      </c>
      <c r="G174" s="74">
        <v>0</v>
      </c>
      <c r="H174" s="74">
        <v>66023</v>
      </c>
      <c r="I174" s="74">
        <v>66023</v>
      </c>
      <c r="J174" s="74"/>
      <c r="K174" s="74">
        <v>287479</v>
      </c>
      <c r="L174" s="74">
        <v>0</v>
      </c>
      <c r="M174" s="74">
        <v>582708</v>
      </c>
      <c r="N174" s="74">
        <v>68694</v>
      </c>
      <c r="O174" s="74">
        <v>938881</v>
      </c>
      <c r="P174" s="74"/>
      <c r="Q174" s="74">
        <v>-364220</v>
      </c>
      <c r="R174" s="74"/>
      <c r="S174" s="74">
        <v>-8265</v>
      </c>
      <c r="T174" s="74"/>
      <c r="U174" s="74">
        <v>-372485</v>
      </c>
    </row>
    <row r="175" spans="1:21" ht="15" x14ac:dyDescent="0.2">
      <c r="A175" s="68">
        <v>403</v>
      </c>
      <c r="B175" s="69" t="s">
        <v>186</v>
      </c>
      <c r="C175" s="73">
        <v>5.1702932605453599E-3</v>
      </c>
      <c r="D175" s="61">
        <v>1878966</v>
      </c>
      <c r="E175" s="74">
        <v>0</v>
      </c>
      <c r="F175" s="74">
        <v>0</v>
      </c>
      <c r="G175" s="74">
        <v>0</v>
      </c>
      <c r="H175" s="74">
        <v>97331</v>
      </c>
      <c r="I175" s="74">
        <v>97331</v>
      </c>
      <c r="J175" s="74"/>
      <c r="K175" s="74">
        <v>858080</v>
      </c>
      <c r="L175" s="74">
        <v>0</v>
      </c>
      <c r="M175" s="74">
        <v>1739292</v>
      </c>
      <c r="N175" s="74">
        <v>206349</v>
      </c>
      <c r="O175" s="74">
        <v>2803721</v>
      </c>
      <c r="P175" s="74"/>
      <c r="Q175" s="74">
        <v>-1087137</v>
      </c>
      <c r="R175" s="74"/>
      <c r="S175" s="74">
        <v>5929</v>
      </c>
      <c r="T175" s="74"/>
      <c r="U175" s="74">
        <v>-1081208</v>
      </c>
    </row>
    <row r="176" spans="1:21" ht="15" x14ac:dyDescent="0.2">
      <c r="A176" s="68">
        <v>405</v>
      </c>
      <c r="B176" s="69" t="s">
        <v>187</v>
      </c>
      <c r="C176" s="73">
        <v>5.0081809835816954E-5</v>
      </c>
      <c r="D176" s="61">
        <v>18201</v>
      </c>
      <c r="E176" s="74">
        <v>0</v>
      </c>
      <c r="F176" s="74">
        <v>0</v>
      </c>
      <c r="G176" s="74">
        <v>0</v>
      </c>
      <c r="H176" s="74">
        <v>20339</v>
      </c>
      <c r="I176" s="74">
        <v>20339</v>
      </c>
      <c r="J176" s="74"/>
      <c r="K176" s="74">
        <v>8312</v>
      </c>
      <c r="L176" s="74">
        <v>0</v>
      </c>
      <c r="M176" s="74">
        <v>16848</v>
      </c>
      <c r="N176" s="74">
        <v>767</v>
      </c>
      <c r="O176" s="74">
        <v>25927</v>
      </c>
      <c r="P176" s="74"/>
      <c r="Q176" s="74">
        <v>-10530</v>
      </c>
      <c r="R176" s="74"/>
      <c r="S176" s="74">
        <v>4816</v>
      </c>
      <c r="T176" s="74"/>
      <c r="U176" s="74">
        <v>-5714</v>
      </c>
    </row>
    <row r="177" spans="1:21" ht="15" x14ac:dyDescent="0.2">
      <c r="A177" s="68">
        <v>407</v>
      </c>
      <c r="B177" s="69" t="s">
        <v>188</v>
      </c>
      <c r="C177" s="73">
        <v>0</v>
      </c>
      <c r="D177" s="61">
        <v>-2</v>
      </c>
      <c r="E177" s="74">
        <v>0</v>
      </c>
      <c r="F177" s="74">
        <v>0</v>
      </c>
      <c r="G177" s="74">
        <v>0</v>
      </c>
      <c r="H177" s="74">
        <v>0</v>
      </c>
      <c r="I177" s="74">
        <v>0</v>
      </c>
      <c r="J177" s="74"/>
      <c r="K177" s="74">
        <v>0</v>
      </c>
      <c r="L177" s="74">
        <v>0</v>
      </c>
      <c r="M177" s="74">
        <v>0</v>
      </c>
      <c r="N177" s="74">
        <v>28639</v>
      </c>
      <c r="O177" s="74">
        <v>28639</v>
      </c>
      <c r="P177" s="74"/>
      <c r="Q177" s="74">
        <v>0</v>
      </c>
      <c r="R177" s="74"/>
      <c r="S177" s="74">
        <v>-12818</v>
      </c>
      <c r="T177" s="74"/>
      <c r="U177" s="74">
        <v>-12818</v>
      </c>
    </row>
    <row r="178" spans="1:21" ht="15" x14ac:dyDescent="0.2">
      <c r="A178" s="68">
        <v>408</v>
      </c>
      <c r="B178" s="69" t="s">
        <v>189</v>
      </c>
      <c r="C178" s="73">
        <v>0</v>
      </c>
      <c r="D178" s="61">
        <v>0</v>
      </c>
      <c r="E178" s="74">
        <v>0</v>
      </c>
      <c r="F178" s="74">
        <v>0</v>
      </c>
      <c r="G178" s="74">
        <v>0</v>
      </c>
      <c r="H178" s="74">
        <v>0</v>
      </c>
      <c r="I178" s="74">
        <v>0</v>
      </c>
      <c r="J178" s="74"/>
      <c r="K178" s="74">
        <v>0</v>
      </c>
      <c r="L178" s="74">
        <v>0</v>
      </c>
      <c r="M178" s="74">
        <v>0</v>
      </c>
      <c r="N178" s="74">
        <v>0</v>
      </c>
      <c r="O178" s="74">
        <v>0</v>
      </c>
      <c r="P178" s="74"/>
      <c r="Q178" s="74">
        <v>0</v>
      </c>
      <c r="R178" s="74"/>
      <c r="S178" s="74">
        <v>0</v>
      </c>
      <c r="T178" s="74"/>
      <c r="U178" s="74">
        <v>0</v>
      </c>
    </row>
    <row r="179" spans="1:21" ht="15" x14ac:dyDescent="0.2">
      <c r="A179" s="68">
        <v>409</v>
      </c>
      <c r="B179" s="69" t="s">
        <v>190</v>
      </c>
      <c r="C179" s="73">
        <v>2.0724525663162164E-3</v>
      </c>
      <c r="D179" s="61">
        <v>753163</v>
      </c>
      <c r="E179" s="74">
        <v>0</v>
      </c>
      <c r="F179" s="74">
        <v>0</v>
      </c>
      <c r="G179" s="74">
        <v>0</v>
      </c>
      <c r="H179" s="74">
        <v>12055</v>
      </c>
      <c r="I179" s="74">
        <v>12055</v>
      </c>
      <c r="J179" s="74"/>
      <c r="K179" s="74">
        <v>343951</v>
      </c>
      <c r="L179" s="74">
        <v>0</v>
      </c>
      <c r="M179" s="74">
        <v>697175</v>
      </c>
      <c r="N179" s="74">
        <v>151713</v>
      </c>
      <c r="O179" s="74">
        <v>1192839</v>
      </c>
      <c r="P179" s="74"/>
      <c r="Q179" s="74">
        <v>-435767</v>
      </c>
      <c r="R179" s="74"/>
      <c r="S179" s="74">
        <v>-66661</v>
      </c>
      <c r="T179" s="74"/>
      <c r="U179" s="74">
        <v>-502428</v>
      </c>
    </row>
    <row r="180" spans="1:21" ht="15" x14ac:dyDescent="0.2">
      <c r="A180" s="68">
        <v>411</v>
      </c>
      <c r="B180" s="69" t="s">
        <v>191</v>
      </c>
      <c r="C180" s="73">
        <v>2.8714123587206572E-3</v>
      </c>
      <c r="D180" s="61">
        <v>1043517</v>
      </c>
      <c r="E180" s="74">
        <v>0</v>
      </c>
      <c r="F180" s="74">
        <v>0</v>
      </c>
      <c r="G180" s="74">
        <v>0</v>
      </c>
      <c r="H180" s="74">
        <v>94033</v>
      </c>
      <c r="I180" s="74">
        <v>94033</v>
      </c>
      <c r="J180" s="74"/>
      <c r="K180" s="74">
        <v>476550</v>
      </c>
      <c r="L180" s="74">
        <v>0</v>
      </c>
      <c r="M180" s="74">
        <v>965946</v>
      </c>
      <c r="N180" s="74">
        <v>106064</v>
      </c>
      <c r="O180" s="74">
        <v>1548560</v>
      </c>
      <c r="P180" s="74"/>
      <c r="Q180" s="74">
        <v>-603760</v>
      </c>
      <c r="R180" s="74"/>
      <c r="S180" s="74">
        <v>-756</v>
      </c>
      <c r="T180" s="74"/>
      <c r="U180" s="74">
        <v>-604516</v>
      </c>
    </row>
    <row r="181" spans="1:21" ht="15" x14ac:dyDescent="0.2">
      <c r="A181" s="68">
        <v>413</v>
      </c>
      <c r="B181" s="69" t="s">
        <v>192</v>
      </c>
      <c r="C181" s="73">
        <v>9.1641472514792659E-5</v>
      </c>
      <c r="D181" s="61">
        <v>33306</v>
      </c>
      <c r="E181" s="74">
        <v>0</v>
      </c>
      <c r="F181" s="74">
        <v>0</v>
      </c>
      <c r="G181" s="74">
        <v>0</v>
      </c>
      <c r="H181" s="74">
        <v>17775</v>
      </c>
      <c r="I181" s="74">
        <v>17775</v>
      </c>
      <c r="J181" s="74"/>
      <c r="K181" s="74">
        <v>15209</v>
      </c>
      <c r="L181" s="74">
        <v>0</v>
      </c>
      <c r="M181" s="74">
        <v>30828</v>
      </c>
      <c r="N181" s="74">
        <v>22482</v>
      </c>
      <c r="O181" s="74">
        <v>68519</v>
      </c>
      <c r="P181" s="74"/>
      <c r="Q181" s="74">
        <v>-19269</v>
      </c>
      <c r="R181" s="74"/>
      <c r="S181" s="74">
        <v>1220</v>
      </c>
      <c r="T181" s="74"/>
      <c r="U181" s="74">
        <v>-18049</v>
      </c>
    </row>
    <row r="182" spans="1:21" ht="15" x14ac:dyDescent="0.2">
      <c r="A182" s="68">
        <v>417</v>
      </c>
      <c r="B182" s="69" t="s">
        <v>193</v>
      </c>
      <c r="C182" s="73">
        <v>3.4653084514322348E-5</v>
      </c>
      <c r="D182" s="61">
        <v>12593</v>
      </c>
      <c r="E182" s="74">
        <v>0</v>
      </c>
      <c r="F182" s="74">
        <v>0</v>
      </c>
      <c r="G182" s="74">
        <v>0</v>
      </c>
      <c r="H182" s="74">
        <v>5991</v>
      </c>
      <c r="I182" s="74">
        <v>5991</v>
      </c>
      <c r="J182" s="74"/>
      <c r="K182" s="74">
        <v>5751</v>
      </c>
      <c r="L182" s="74">
        <v>0</v>
      </c>
      <c r="M182" s="74">
        <v>11657</v>
      </c>
      <c r="N182" s="74">
        <v>13906</v>
      </c>
      <c r="O182" s="74">
        <v>31314</v>
      </c>
      <c r="P182" s="74"/>
      <c r="Q182" s="74">
        <v>-7286</v>
      </c>
      <c r="R182" s="74"/>
      <c r="S182" s="74">
        <v>-3084</v>
      </c>
      <c r="T182" s="74"/>
      <c r="U182" s="74">
        <v>-10370</v>
      </c>
    </row>
    <row r="183" spans="1:21" ht="15" x14ac:dyDescent="0.2">
      <c r="A183" s="68">
        <v>423</v>
      </c>
      <c r="B183" s="69" t="s">
        <v>194</v>
      </c>
      <c r="C183" s="73">
        <v>5.0609170016848207E-4</v>
      </c>
      <c r="D183" s="61">
        <v>183923</v>
      </c>
      <c r="E183" s="74">
        <v>0</v>
      </c>
      <c r="F183" s="74">
        <v>0</v>
      </c>
      <c r="G183" s="74">
        <v>0</v>
      </c>
      <c r="H183" s="74">
        <v>94160</v>
      </c>
      <c r="I183" s="74">
        <v>94160</v>
      </c>
      <c r="J183" s="74"/>
      <c r="K183" s="74">
        <v>83993</v>
      </c>
      <c r="L183" s="74">
        <v>0</v>
      </c>
      <c r="M183" s="74">
        <v>170250</v>
      </c>
      <c r="N183" s="74">
        <v>1058</v>
      </c>
      <c r="O183" s="74">
        <v>255301</v>
      </c>
      <c r="P183" s="74"/>
      <c r="Q183" s="74">
        <v>-106414</v>
      </c>
      <c r="R183" s="74"/>
      <c r="S183" s="74">
        <v>29303</v>
      </c>
      <c r="T183" s="74"/>
      <c r="U183" s="74">
        <v>-77111</v>
      </c>
    </row>
    <row r="184" spans="1:21" ht="15" x14ac:dyDescent="0.2">
      <c r="A184" s="68">
        <v>425</v>
      </c>
      <c r="B184" s="69" t="s">
        <v>195</v>
      </c>
      <c r="C184" s="73">
        <v>1.4516239686661182E-3</v>
      </c>
      <c r="D184" s="61">
        <v>527540</v>
      </c>
      <c r="E184" s="74">
        <v>0</v>
      </c>
      <c r="F184" s="74">
        <v>0</v>
      </c>
      <c r="G184" s="74">
        <v>0</v>
      </c>
      <c r="H184" s="74">
        <v>129066</v>
      </c>
      <c r="I184" s="74">
        <v>129066</v>
      </c>
      <c r="J184" s="74"/>
      <c r="K184" s="74">
        <v>240917</v>
      </c>
      <c r="L184" s="74">
        <v>0</v>
      </c>
      <c r="M184" s="74">
        <v>488328</v>
      </c>
      <c r="N184" s="74">
        <v>66116</v>
      </c>
      <c r="O184" s="74">
        <v>795361</v>
      </c>
      <c r="P184" s="74"/>
      <c r="Q184" s="74">
        <v>-305227</v>
      </c>
      <c r="R184" s="74"/>
      <c r="S184" s="74">
        <v>72872</v>
      </c>
      <c r="T184" s="74"/>
      <c r="U184" s="74">
        <v>-232355</v>
      </c>
    </row>
    <row r="185" spans="1:21" ht="15" x14ac:dyDescent="0.2">
      <c r="A185" s="68">
        <v>440</v>
      </c>
      <c r="B185" s="69" t="s">
        <v>196</v>
      </c>
      <c r="C185" s="73">
        <v>9.0372973167052745E-3</v>
      </c>
      <c r="D185" s="61">
        <v>3284298</v>
      </c>
      <c r="E185" s="74">
        <v>0</v>
      </c>
      <c r="F185" s="74">
        <v>0</v>
      </c>
      <c r="G185" s="74">
        <v>0</v>
      </c>
      <c r="H185" s="74">
        <v>189300</v>
      </c>
      <c r="I185" s="74">
        <v>189300</v>
      </c>
      <c r="J185" s="74"/>
      <c r="K185" s="74">
        <v>1499861</v>
      </c>
      <c r="L185" s="74">
        <v>0</v>
      </c>
      <c r="M185" s="74">
        <v>3040156</v>
      </c>
      <c r="N185" s="74">
        <v>134282</v>
      </c>
      <c r="O185" s="74">
        <v>4674299</v>
      </c>
      <c r="P185" s="74"/>
      <c r="Q185" s="74">
        <v>-1900237</v>
      </c>
      <c r="R185" s="74"/>
      <c r="S185" s="74">
        <v>-48293</v>
      </c>
      <c r="T185" s="74"/>
      <c r="U185" s="74">
        <v>-1948530</v>
      </c>
    </row>
    <row r="186" spans="1:21" ht="15" x14ac:dyDescent="0.2">
      <c r="A186" s="68">
        <v>450</v>
      </c>
      <c r="B186" s="69" t="s">
        <v>197</v>
      </c>
      <c r="C186" s="73">
        <v>0</v>
      </c>
      <c r="D186" s="61">
        <v>0</v>
      </c>
      <c r="E186" s="74">
        <v>0</v>
      </c>
      <c r="F186" s="74">
        <v>0</v>
      </c>
      <c r="G186" s="74">
        <v>0</v>
      </c>
      <c r="H186" s="74">
        <v>0</v>
      </c>
      <c r="I186" s="74">
        <v>0</v>
      </c>
      <c r="J186" s="74"/>
      <c r="K186" s="74">
        <v>0</v>
      </c>
      <c r="L186" s="74">
        <v>0</v>
      </c>
      <c r="M186" s="74">
        <v>0</v>
      </c>
      <c r="N186" s="74">
        <v>0</v>
      </c>
      <c r="O186" s="74">
        <v>0</v>
      </c>
      <c r="P186" s="74"/>
      <c r="Q186" s="74">
        <v>0</v>
      </c>
      <c r="R186" s="74"/>
      <c r="S186" s="74">
        <v>0</v>
      </c>
      <c r="T186" s="74"/>
      <c r="U186" s="74">
        <v>0</v>
      </c>
    </row>
    <row r="187" spans="1:21" ht="15" x14ac:dyDescent="0.2">
      <c r="A187" s="68">
        <v>451</v>
      </c>
      <c r="B187" s="69" t="s">
        <v>198</v>
      </c>
      <c r="C187" s="73">
        <v>0</v>
      </c>
      <c r="D187" s="61">
        <v>0</v>
      </c>
      <c r="E187" s="74">
        <v>0</v>
      </c>
      <c r="F187" s="74">
        <v>0</v>
      </c>
      <c r="G187" s="74">
        <v>0</v>
      </c>
      <c r="H187" s="74">
        <v>0</v>
      </c>
      <c r="I187" s="74">
        <v>0</v>
      </c>
      <c r="J187" s="74"/>
      <c r="K187" s="74">
        <v>0</v>
      </c>
      <c r="L187" s="74">
        <v>0</v>
      </c>
      <c r="M187" s="74">
        <v>0</v>
      </c>
      <c r="N187" s="74">
        <v>0</v>
      </c>
      <c r="O187" s="74">
        <v>0</v>
      </c>
      <c r="P187" s="74"/>
      <c r="Q187" s="74">
        <v>0</v>
      </c>
      <c r="R187" s="74"/>
      <c r="S187" s="74">
        <v>0</v>
      </c>
      <c r="T187" s="74"/>
      <c r="U187" s="74">
        <v>0</v>
      </c>
    </row>
    <row r="188" spans="1:21" ht="15" x14ac:dyDescent="0.2">
      <c r="A188" s="68">
        <v>452</v>
      </c>
      <c r="B188" s="69" t="s">
        <v>199</v>
      </c>
      <c r="C188" s="73">
        <v>0</v>
      </c>
      <c r="D188" s="61">
        <v>0</v>
      </c>
      <c r="E188" s="74">
        <v>0</v>
      </c>
      <c r="F188" s="74">
        <v>0</v>
      </c>
      <c r="G188" s="74">
        <v>0</v>
      </c>
      <c r="H188" s="74">
        <v>0</v>
      </c>
      <c r="I188" s="74">
        <v>0</v>
      </c>
      <c r="J188" s="74"/>
      <c r="K188" s="74">
        <v>0</v>
      </c>
      <c r="L188" s="74">
        <v>0</v>
      </c>
      <c r="M188" s="74">
        <v>0</v>
      </c>
      <c r="N188" s="74">
        <v>0</v>
      </c>
      <c r="O188" s="74">
        <v>0</v>
      </c>
      <c r="P188" s="74"/>
      <c r="Q188" s="74">
        <v>0</v>
      </c>
      <c r="R188" s="74"/>
      <c r="S188" s="74">
        <v>0</v>
      </c>
      <c r="T188" s="74"/>
      <c r="U188" s="74">
        <v>0</v>
      </c>
    </row>
    <row r="189" spans="1:21" ht="15" x14ac:dyDescent="0.2">
      <c r="A189" s="68">
        <v>453</v>
      </c>
      <c r="B189" s="69" t="s">
        <v>200</v>
      </c>
      <c r="C189" s="73">
        <v>0</v>
      </c>
      <c r="D189" s="61">
        <v>0</v>
      </c>
      <c r="E189" s="74">
        <v>0</v>
      </c>
      <c r="F189" s="74">
        <v>0</v>
      </c>
      <c r="G189" s="74">
        <v>0</v>
      </c>
      <c r="H189" s="74">
        <v>0</v>
      </c>
      <c r="I189" s="74">
        <v>0</v>
      </c>
      <c r="J189" s="74"/>
      <c r="K189" s="74">
        <v>0</v>
      </c>
      <c r="L189" s="74">
        <v>0</v>
      </c>
      <c r="M189" s="74">
        <v>0</v>
      </c>
      <c r="N189" s="74">
        <v>0</v>
      </c>
      <c r="O189" s="74">
        <v>0</v>
      </c>
      <c r="P189" s="74"/>
      <c r="Q189" s="74">
        <v>0</v>
      </c>
      <c r="R189" s="74"/>
      <c r="S189" s="74">
        <v>0</v>
      </c>
      <c r="T189" s="74"/>
      <c r="U189" s="74">
        <v>0</v>
      </c>
    </row>
    <row r="190" spans="1:21" ht="15" x14ac:dyDescent="0.2">
      <c r="A190" s="68">
        <v>454</v>
      </c>
      <c r="B190" s="69" t="s">
        <v>201</v>
      </c>
      <c r="C190" s="73">
        <v>3.4192203878274906E-5</v>
      </c>
      <c r="D190" s="61">
        <v>12426</v>
      </c>
      <c r="E190" s="74">
        <v>0</v>
      </c>
      <c r="F190" s="74">
        <v>0</v>
      </c>
      <c r="G190" s="74">
        <v>0</v>
      </c>
      <c r="H190" s="74">
        <v>9847</v>
      </c>
      <c r="I190" s="74">
        <v>9847</v>
      </c>
      <c r="J190" s="74"/>
      <c r="K190" s="74">
        <v>5675</v>
      </c>
      <c r="L190" s="74">
        <v>0</v>
      </c>
      <c r="M190" s="74">
        <v>11502</v>
      </c>
      <c r="N190" s="74">
        <v>10040</v>
      </c>
      <c r="O190" s="74">
        <v>27217</v>
      </c>
      <c r="P190" s="74"/>
      <c r="Q190" s="74">
        <v>-7189</v>
      </c>
      <c r="R190" s="74"/>
      <c r="S190" s="74">
        <v>2813</v>
      </c>
      <c r="T190" s="74"/>
      <c r="U190" s="74">
        <v>-4376</v>
      </c>
    </row>
    <row r="191" spans="1:21" ht="15" x14ac:dyDescent="0.2">
      <c r="A191" s="68">
        <v>501</v>
      </c>
      <c r="B191" s="69" t="s">
        <v>202</v>
      </c>
      <c r="C191" s="73">
        <v>8.8228735125984101E-2</v>
      </c>
      <c r="D191" s="61">
        <v>32063730</v>
      </c>
      <c r="E191" s="74">
        <v>0</v>
      </c>
      <c r="F191" s="74">
        <v>0</v>
      </c>
      <c r="G191" s="74">
        <v>0</v>
      </c>
      <c r="H191" s="74">
        <v>618576</v>
      </c>
      <c r="I191" s="74">
        <v>618576</v>
      </c>
      <c r="J191" s="74"/>
      <c r="K191" s="74">
        <v>14642745</v>
      </c>
      <c r="L191" s="74">
        <v>0</v>
      </c>
      <c r="M191" s="74">
        <v>29680239</v>
      </c>
      <c r="N191" s="74">
        <v>1816747</v>
      </c>
      <c r="O191" s="74">
        <v>46139731</v>
      </c>
      <c r="P191" s="74"/>
      <c r="Q191" s="74">
        <v>-18551519</v>
      </c>
      <c r="R191" s="74"/>
      <c r="S191" s="74">
        <v>271362</v>
      </c>
      <c r="T191" s="74"/>
      <c r="U191" s="74">
        <v>-18280157</v>
      </c>
    </row>
    <row r="192" spans="1:21" ht="15" x14ac:dyDescent="0.2">
      <c r="A192" s="68">
        <v>502</v>
      </c>
      <c r="B192" s="69" t="s">
        <v>203</v>
      </c>
      <c r="C192" s="73">
        <v>0</v>
      </c>
      <c r="D192" s="61">
        <v>0</v>
      </c>
      <c r="E192" s="74">
        <v>0</v>
      </c>
      <c r="F192" s="74">
        <v>0</v>
      </c>
      <c r="G192" s="74">
        <v>0</v>
      </c>
      <c r="H192" s="74">
        <v>0</v>
      </c>
      <c r="I192" s="74">
        <v>0</v>
      </c>
      <c r="J192" s="74"/>
      <c r="K192" s="74">
        <v>0</v>
      </c>
      <c r="L192" s="74">
        <v>0</v>
      </c>
      <c r="M192" s="74">
        <v>0</v>
      </c>
      <c r="N192" s="74">
        <v>0</v>
      </c>
      <c r="O192" s="74">
        <v>0</v>
      </c>
      <c r="P192" s="74"/>
      <c r="Q192" s="74">
        <v>0</v>
      </c>
      <c r="R192" s="74"/>
      <c r="S192" s="74">
        <v>0</v>
      </c>
      <c r="T192" s="74"/>
      <c r="U192" s="74">
        <v>0</v>
      </c>
    </row>
    <row r="193" spans="1:21" ht="15" x14ac:dyDescent="0.2">
      <c r="A193" s="68">
        <v>505</v>
      </c>
      <c r="B193" s="69" t="s">
        <v>204</v>
      </c>
      <c r="C193" s="73">
        <v>6.4062159733991968E-4</v>
      </c>
      <c r="D193" s="61">
        <v>232812</v>
      </c>
      <c r="E193" s="74">
        <v>0</v>
      </c>
      <c r="F193" s="74">
        <v>0</v>
      </c>
      <c r="G193" s="74">
        <v>0</v>
      </c>
      <c r="H193" s="74">
        <v>95956</v>
      </c>
      <c r="I193" s="74">
        <v>95956</v>
      </c>
      <c r="J193" s="74"/>
      <c r="K193" s="74">
        <v>106320</v>
      </c>
      <c r="L193" s="74">
        <v>0</v>
      </c>
      <c r="M193" s="74">
        <v>215506</v>
      </c>
      <c r="N193" s="74">
        <v>90235</v>
      </c>
      <c r="O193" s="74">
        <v>412061</v>
      </c>
      <c r="P193" s="74"/>
      <c r="Q193" s="74">
        <v>-134701</v>
      </c>
      <c r="R193" s="74"/>
      <c r="S193" s="74">
        <v>33453</v>
      </c>
      <c r="T193" s="74"/>
      <c r="U193" s="74">
        <v>-101248</v>
      </c>
    </row>
    <row r="194" spans="1:21" ht="15" x14ac:dyDescent="0.2">
      <c r="A194" s="68">
        <v>506</v>
      </c>
      <c r="B194" s="69" t="s">
        <v>205</v>
      </c>
      <c r="C194" s="73">
        <v>2.5524498016955377E-4</v>
      </c>
      <c r="D194" s="61">
        <v>92764</v>
      </c>
      <c r="E194" s="74">
        <v>0</v>
      </c>
      <c r="F194" s="74">
        <v>0</v>
      </c>
      <c r="G194" s="74">
        <v>0</v>
      </c>
      <c r="H194" s="74">
        <v>15845</v>
      </c>
      <c r="I194" s="74">
        <v>15845</v>
      </c>
      <c r="J194" s="74"/>
      <c r="K194" s="74">
        <v>42361</v>
      </c>
      <c r="L194" s="74">
        <v>0</v>
      </c>
      <c r="M194" s="74">
        <v>85865</v>
      </c>
      <c r="N194" s="74">
        <v>10746</v>
      </c>
      <c r="O194" s="74">
        <v>138972</v>
      </c>
      <c r="P194" s="74"/>
      <c r="Q194" s="74">
        <v>-53668</v>
      </c>
      <c r="R194" s="74"/>
      <c r="S194" s="74">
        <v>2967</v>
      </c>
      <c r="T194" s="74"/>
      <c r="U194" s="74">
        <v>-50701</v>
      </c>
    </row>
    <row r="195" spans="1:21" ht="15" x14ac:dyDescent="0.2">
      <c r="A195" s="68">
        <v>507</v>
      </c>
      <c r="B195" s="69" t="s">
        <v>206</v>
      </c>
      <c r="C195" s="73">
        <v>0</v>
      </c>
      <c r="D195" s="61">
        <v>0</v>
      </c>
      <c r="E195" s="74">
        <v>0</v>
      </c>
      <c r="F195" s="74">
        <v>0</v>
      </c>
      <c r="G195" s="74">
        <v>0</v>
      </c>
      <c r="H195" s="74">
        <v>0</v>
      </c>
      <c r="I195" s="74">
        <v>0</v>
      </c>
      <c r="J195" s="74"/>
      <c r="K195" s="74">
        <v>0</v>
      </c>
      <c r="L195" s="74">
        <v>0</v>
      </c>
      <c r="M195" s="74">
        <v>0</v>
      </c>
      <c r="N195" s="74">
        <v>0</v>
      </c>
      <c r="O195" s="74">
        <v>0</v>
      </c>
      <c r="P195" s="74"/>
      <c r="Q195" s="74">
        <v>0</v>
      </c>
      <c r="R195" s="74"/>
      <c r="S195" s="74">
        <v>0</v>
      </c>
      <c r="T195" s="74"/>
      <c r="U195" s="74">
        <v>0</v>
      </c>
    </row>
    <row r="196" spans="1:21" ht="15" x14ac:dyDescent="0.2">
      <c r="A196" s="68">
        <v>522</v>
      </c>
      <c r="B196" s="69" t="s">
        <v>420</v>
      </c>
      <c r="C196" s="73">
        <v>1.5909914546720393E-4</v>
      </c>
      <c r="D196" s="61">
        <v>57820</v>
      </c>
      <c r="E196" s="74">
        <v>0</v>
      </c>
      <c r="F196" s="74">
        <v>0</v>
      </c>
      <c r="G196" s="74">
        <v>0</v>
      </c>
      <c r="H196" s="74">
        <v>146274</v>
      </c>
      <c r="I196" s="74">
        <v>146274</v>
      </c>
      <c r="J196" s="74"/>
      <c r="K196" s="74">
        <v>26405</v>
      </c>
      <c r="L196" s="74">
        <v>0</v>
      </c>
      <c r="M196" s="74">
        <v>53521</v>
      </c>
      <c r="N196" s="74">
        <v>0</v>
      </c>
      <c r="O196" s="74">
        <v>79926</v>
      </c>
      <c r="P196" s="74"/>
      <c r="Q196" s="74">
        <v>-33453</v>
      </c>
      <c r="R196" s="74"/>
      <c r="S196" s="74">
        <v>30174</v>
      </c>
      <c r="T196" s="74"/>
      <c r="U196" s="74">
        <v>-3279</v>
      </c>
    </row>
    <row r="197" spans="1:21" ht="15" x14ac:dyDescent="0.2">
      <c r="A197" s="68">
        <v>601</v>
      </c>
      <c r="B197" s="69" t="s">
        <v>207</v>
      </c>
      <c r="C197" s="73">
        <v>3.3390781358586842E-2</v>
      </c>
      <c r="D197" s="61">
        <v>12134740</v>
      </c>
      <c r="E197" s="74">
        <v>0</v>
      </c>
      <c r="F197" s="74">
        <v>0</v>
      </c>
      <c r="G197" s="74">
        <v>0</v>
      </c>
      <c r="H197" s="74">
        <v>0</v>
      </c>
      <c r="I197" s="74">
        <v>0</v>
      </c>
      <c r="J197" s="74"/>
      <c r="K197" s="74">
        <v>5541650</v>
      </c>
      <c r="L197" s="74">
        <v>0</v>
      </c>
      <c r="M197" s="74">
        <v>11232692</v>
      </c>
      <c r="N197" s="74">
        <v>431204</v>
      </c>
      <c r="O197" s="74">
        <v>17205546</v>
      </c>
      <c r="P197" s="74"/>
      <c r="Q197" s="74">
        <v>-7020949</v>
      </c>
      <c r="R197" s="74"/>
      <c r="S197" s="74">
        <v>-279074</v>
      </c>
      <c r="T197" s="74"/>
      <c r="U197" s="74">
        <v>-7300023</v>
      </c>
    </row>
    <row r="198" spans="1:21" ht="15" x14ac:dyDescent="0.2">
      <c r="A198" s="68">
        <v>602</v>
      </c>
      <c r="B198" s="69" t="s">
        <v>208</v>
      </c>
      <c r="C198" s="73">
        <v>5.6220433206826161E-3</v>
      </c>
      <c r="D198" s="61">
        <v>2043136</v>
      </c>
      <c r="E198" s="74">
        <v>0</v>
      </c>
      <c r="F198" s="74">
        <v>0</v>
      </c>
      <c r="G198" s="74">
        <v>0</v>
      </c>
      <c r="H198" s="74">
        <v>906455</v>
      </c>
      <c r="I198" s="74">
        <v>906455</v>
      </c>
      <c r="J198" s="74"/>
      <c r="K198" s="74">
        <v>933054</v>
      </c>
      <c r="L198" s="74">
        <v>0</v>
      </c>
      <c r="M198" s="74">
        <v>1891261</v>
      </c>
      <c r="N198" s="74">
        <v>0</v>
      </c>
      <c r="O198" s="74">
        <v>2824315</v>
      </c>
      <c r="P198" s="74"/>
      <c r="Q198" s="74">
        <v>-1182125</v>
      </c>
      <c r="R198" s="74"/>
      <c r="S198" s="74">
        <v>309729</v>
      </c>
      <c r="T198" s="74"/>
      <c r="U198" s="74">
        <v>-872396</v>
      </c>
    </row>
    <row r="199" spans="1:21" ht="15" x14ac:dyDescent="0.2">
      <c r="A199" s="68">
        <v>606</v>
      </c>
      <c r="B199" s="69" t="s">
        <v>209</v>
      </c>
      <c r="C199" s="73">
        <v>1.0146419830105555E-4</v>
      </c>
      <c r="D199" s="61">
        <v>36877</v>
      </c>
      <c r="E199" s="74">
        <v>0</v>
      </c>
      <c r="F199" s="74">
        <v>0</v>
      </c>
      <c r="G199" s="74">
        <v>0</v>
      </c>
      <c r="H199" s="74">
        <v>12606</v>
      </c>
      <c r="I199" s="74">
        <v>12606</v>
      </c>
      <c r="J199" s="74"/>
      <c r="K199" s="74">
        <v>16839</v>
      </c>
      <c r="L199" s="74">
        <v>0</v>
      </c>
      <c r="M199" s="74">
        <v>34133</v>
      </c>
      <c r="N199" s="74">
        <v>10543</v>
      </c>
      <c r="O199" s="74">
        <v>61515</v>
      </c>
      <c r="P199" s="74"/>
      <c r="Q199" s="74">
        <v>-21334</v>
      </c>
      <c r="R199" s="74"/>
      <c r="S199" s="74">
        <v>398</v>
      </c>
      <c r="T199" s="74"/>
      <c r="U199" s="74">
        <v>-20936</v>
      </c>
    </row>
    <row r="200" spans="1:21" ht="15" x14ac:dyDescent="0.2">
      <c r="A200" s="68">
        <v>701</v>
      </c>
      <c r="B200" s="69" t="s">
        <v>210</v>
      </c>
      <c r="C200" s="73">
        <v>4.1399415476528426E-3</v>
      </c>
      <c r="D200" s="61">
        <v>1504522</v>
      </c>
      <c r="E200" s="74">
        <v>0</v>
      </c>
      <c r="F200" s="74">
        <v>0</v>
      </c>
      <c r="G200" s="74">
        <v>0</v>
      </c>
      <c r="H200" s="74">
        <v>362298</v>
      </c>
      <c r="I200" s="74">
        <v>362298</v>
      </c>
      <c r="J200" s="74"/>
      <c r="K200" s="74">
        <v>687079</v>
      </c>
      <c r="L200" s="74">
        <v>0</v>
      </c>
      <c r="M200" s="74">
        <v>1392681</v>
      </c>
      <c r="N200" s="74">
        <v>0</v>
      </c>
      <c r="O200" s="74">
        <v>2079760</v>
      </c>
      <c r="P200" s="74"/>
      <c r="Q200" s="74">
        <v>-870489</v>
      </c>
      <c r="R200" s="74"/>
      <c r="S200" s="74">
        <v>146061</v>
      </c>
      <c r="T200" s="74"/>
      <c r="U200" s="74">
        <v>-724428</v>
      </c>
    </row>
    <row r="201" spans="1:21" ht="15" x14ac:dyDescent="0.2">
      <c r="A201" s="68">
        <v>702</v>
      </c>
      <c r="B201" s="69" t="s">
        <v>211</v>
      </c>
      <c r="C201" s="73">
        <v>2.3821801032582342E-3</v>
      </c>
      <c r="D201" s="61">
        <v>865721</v>
      </c>
      <c r="E201" s="74">
        <v>0</v>
      </c>
      <c r="F201" s="74">
        <v>0</v>
      </c>
      <c r="G201" s="74">
        <v>0</v>
      </c>
      <c r="H201" s="74">
        <v>29251</v>
      </c>
      <c r="I201" s="74">
        <v>29251</v>
      </c>
      <c r="J201" s="74"/>
      <c r="K201" s="74">
        <v>395355</v>
      </c>
      <c r="L201" s="74">
        <v>0</v>
      </c>
      <c r="M201" s="74">
        <v>801368</v>
      </c>
      <c r="N201" s="74">
        <v>146758</v>
      </c>
      <c r="O201" s="74">
        <v>1343481</v>
      </c>
      <c r="P201" s="74"/>
      <c r="Q201" s="74">
        <v>-500891</v>
      </c>
      <c r="R201" s="74"/>
      <c r="S201" s="74">
        <v>-1360</v>
      </c>
      <c r="T201" s="74"/>
      <c r="U201" s="74">
        <v>-502251</v>
      </c>
    </row>
    <row r="202" spans="1:21" ht="15" x14ac:dyDescent="0.2">
      <c r="A202" s="68">
        <v>703</v>
      </c>
      <c r="B202" s="69" t="s">
        <v>212</v>
      </c>
      <c r="C202" s="73">
        <v>6.8526932606481463E-3</v>
      </c>
      <c r="D202" s="61">
        <v>2490377</v>
      </c>
      <c r="E202" s="74">
        <v>0</v>
      </c>
      <c r="F202" s="74">
        <v>0</v>
      </c>
      <c r="G202" s="74">
        <v>0</v>
      </c>
      <c r="H202" s="74">
        <v>56680</v>
      </c>
      <c r="I202" s="74">
        <v>56680</v>
      </c>
      <c r="J202" s="74"/>
      <c r="K202" s="74">
        <v>1137297</v>
      </c>
      <c r="L202" s="74">
        <v>0</v>
      </c>
      <c r="M202" s="74">
        <v>2305253</v>
      </c>
      <c r="N202" s="74">
        <v>817549</v>
      </c>
      <c r="O202" s="74">
        <v>4260099</v>
      </c>
      <c r="P202" s="74"/>
      <c r="Q202" s="74">
        <v>-1440889</v>
      </c>
      <c r="R202" s="74"/>
      <c r="S202" s="74">
        <v>-288827</v>
      </c>
      <c r="T202" s="74"/>
      <c r="U202" s="74">
        <v>-1729716</v>
      </c>
    </row>
    <row r="203" spans="1:21" ht="15" x14ac:dyDescent="0.2">
      <c r="A203" s="68">
        <v>704</v>
      </c>
      <c r="B203" s="69" t="s">
        <v>213</v>
      </c>
      <c r="C203" s="73">
        <v>5.7344575786998347E-3</v>
      </c>
      <c r="D203" s="61">
        <v>2083992</v>
      </c>
      <c r="E203" s="74">
        <v>0</v>
      </c>
      <c r="F203" s="74">
        <v>0</v>
      </c>
      <c r="G203" s="74">
        <v>0</v>
      </c>
      <c r="H203" s="74">
        <v>164148</v>
      </c>
      <c r="I203" s="74">
        <v>164148</v>
      </c>
      <c r="J203" s="74"/>
      <c r="K203" s="74">
        <v>951710</v>
      </c>
      <c r="L203" s="74">
        <v>0</v>
      </c>
      <c r="M203" s="74">
        <v>1929077</v>
      </c>
      <c r="N203" s="74">
        <v>918870</v>
      </c>
      <c r="O203" s="74">
        <v>3799657</v>
      </c>
      <c r="P203" s="74"/>
      <c r="Q203" s="74">
        <v>-1205762</v>
      </c>
      <c r="R203" s="74"/>
      <c r="S203" s="74">
        <v>-398183</v>
      </c>
      <c r="T203" s="74"/>
      <c r="U203" s="74">
        <v>-1603945</v>
      </c>
    </row>
    <row r="204" spans="1:21" ht="15" x14ac:dyDescent="0.2">
      <c r="A204" s="68">
        <v>705</v>
      </c>
      <c r="B204" s="69" t="s">
        <v>214</v>
      </c>
      <c r="C204" s="73">
        <v>5.0621164518293545E-3</v>
      </c>
      <c r="D204" s="61">
        <v>1839657</v>
      </c>
      <c r="E204" s="74">
        <v>0</v>
      </c>
      <c r="F204" s="74">
        <v>0</v>
      </c>
      <c r="G204" s="74">
        <v>0</v>
      </c>
      <c r="H204" s="74">
        <v>13979</v>
      </c>
      <c r="I204" s="74">
        <v>13979</v>
      </c>
      <c r="J204" s="74"/>
      <c r="K204" s="74">
        <v>840126</v>
      </c>
      <c r="L204" s="74">
        <v>0</v>
      </c>
      <c r="M204" s="74">
        <v>1702901</v>
      </c>
      <c r="N204" s="74">
        <v>196721</v>
      </c>
      <c r="O204" s="74">
        <v>2739748</v>
      </c>
      <c r="P204" s="74"/>
      <c r="Q204" s="74">
        <v>-1064393</v>
      </c>
      <c r="R204" s="74"/>
      <c r="S204" s="74">
        <v>-34492</v>
      </c>
      <c r="T204" s="74"/>
      <c r="U204" s="74">
        <v>-1098885</v>
      </c>
    </row>
    <row r="205" spans="1:21" ht="15" x14ac:dyDescent="0.2">
      <c r="A205" s="68">
        <v>706</v>
      </c>
      <c r="B205" s="69" t="s">
        <v>215</v>
      </c>
      <c r="C205" s="73">
        <v>6.504150621793256E-3</v>
      </c>
      <c r="D205" s="61">
        <v>2363710</v>
      </c>
      <c r="E205" s="74">
        <v>0</v>
      </c>
      <c r="F205" s="74">
        <v>0</v>
      </c>
      <c r="G205" s="74">
        <v>0</v>
      </c>
      <c r="H205" s="74">
        <v>89841</v>
      </c>
      <c r="I205" s="74">
        <v>89841</v>
      </c>
      <c r="J205" s="74"/>
      <c r="K205" s="74">
        <v>1079451</v>
      </c>
      <c r="L205" s="74">
        <v>0</v>
      </c>
      <c r="M205" s="74">
        <v>2188003</v>
      </c>
      <c r="N205" s="74">
        <v>420466</v>
      </c>
      <c r="O205" s="74">
        <v>3687920</v>
      </c>
      <c r="P205" s="74"/>
      <c r="Q205" s="74">
        <v>-1367602</v>
      </c>
      <c r="R205" s="74"/>
      <c r="S205" s="74">
        <v>-2383</v>
      </c>
      <c r="T205" s="74"/>
      <c r="U205" s="74">
        <v>-1369985</v>
      </c>
    </row>
    <row r="206" spans="1:21" ht="15" x14ac:dyDescent="0.2">
      <c r="A206" s="68">
        <v>707</v>
      </c>
      <c r="B206" s="69" t="s">
        <v>216</v>
      </c>
      <c r="C206" s="73">
        <v>1.7670959351185835E-5</v>
      </c>
      <c r="D206" s="61">
        <v>6421</v>
      </c>
      <c r="E206" s="74">
        <v>0</v>
      </c>
      <c r="F206" s="74">
        <v>0</v>
      </c>
      <c r="G206" s="74">
        <v>0</v>
      </c>
      <c r="H206" s="74">
        <v>0</v>
      </c>
      <c r="I206" s="74">
        <v>0</v>
      </c>
      <c r="J206" s="74"/>
      <c r="K206" s="74">
        <v>2933</v>
      </c>
      <c r="L206" s="74">
        <v>0</v>
      </c>
      <c r="M206" s="74">
        <v>5945</v>
      </c>
      <c r="N206" s="74">
        <v>4634081</v>
      </c>
      <c r="O206" s="74">
        <v>4642959</v>
      </c>
      <c r="P206" s="74"/>
      <c r="Q206" s="74">
        <v>-3715</v>
      </c>
      <c r="R206" s="74"/>
      <c r="S206" s="74">
        <v>-2133311</v>
      </c>
      <c r="T206" s="74"/>
      <c r="U206" s="74">
        <v>-2137026</v>
      </c>
    </row>
    <row r="207" spans="1:21" ht="15" x14ac:dyDescent="0.2">
      <c r="A207" s="68">
        <v>708</v>
      </c>
      <c r="B207" s="69" t="s">
        <v>217</v>
      </c>
      <c r="C207" s="73">
        <v>1.1096571680949759E-3</v>
      </c>
      <c r="D207" s="61">
        <v>403268</v>
      </c>
      <c r="E207" s="74">
        <v>0</v>
      </c>
      <c r="F207" s="74">
        <v>0</v>
      </c>
      <c r="G207" s="74">
        <v>0</v>
      </c>
      <c r="H207" s="74">
        <v>142737</v>
      </c>
      <c r="I207" s="74">
        <v>142737</v>
      </c>
      <c r="J207" s="74"/>
      <c r="K207" s="74">
        <v>184163</v>
      </c>
      <c r="L207" s="74">
        <v>0</v>
      </c>
      <c r="M207" s="74">
        <v>373290</v>
      </c>
      <c r="N207" s="74">
        <v>320160</v>
      </c>
      <c r="O207" s="74">
        <v>877613</v>
      </c>
      <c r="P207" s="74"/>
      <c r="Q207" s="74">
        <v>-233323</v>
      </c>
      <c r="R207" s="74"/>
      <c r="S207" s="74">
        <v>-16891</v>
      </c>
      <c r="T207" s="74"/>
      <c r="U207" s="74">
        <v>-250214</v>
      </c>
    </row>
    <row r="208" spans="1:21" ht="15" x14ac:dyDescent="0.2">
      <c r="A208" s="68">
        <v>709</v>
      </c>
      <c r="B208" s="69" t="s">
        <v>218</v>
      </c>
      <c r="C208" s="73">
        <v>0</v>
      </c>
      <c r="D208" s="61">
        <v>0</v>
      </c>
      <c r="E208" s="74">
        <v>0</v>
      </c>
      <c r="F208" s="74">
        <v>0</v>
      </c>
      <c r="G208" s="74">
        <v>0</v>
      </c>
      <c r="H208" s="74">
        <v>0</v>
      </c>
      <c r="I208" s="74">
        <v>0</v>
      </c>
      <c r="J208" s="74"/>
      <c r="K208" s="74">
        <v>0</v>
      </c>
      <c r="L208" s="74">
        <v>0</v>
      </c>
      <c r="M208" s="74">
        <v>0</v>
      </c>
      <c r="N208" s="74">
        <v>0</v>
      </c>
      <c r="O208" s="74">
        <v>0</v>
      </c>
      <c r="P208" s="74"/>
      <c r="Q208" s="74">
        <v>0</v>
      </c>
      <c r="R208" s="74"/>
      <c r="S208" s="74">
        <v>0</v>
      </c>
      <c r="T208" s="74"/>
      <c r="U208" s="74">
        <v>0</v>
      </c>
    </row>
    <row r="209" spans="1:21" ht="15" x14ac:dyDescent="0.2">
      <c r="A209" s="68">
        <v>711</v>
      </c>
      <c r="B209" s="69" t="s">
        <v>219</v>
      </c>
      <c r="C209" s="73">
        <v>1.7777832265584389E-3</v>
      </c>
      <c r="D209" s="61">
        <v>646073</v>
      </c>
      <c r="E209" s="74">
        <v>0</v>
      </c>
      <c r="F209" s="74">
        <v>0</v>
      </c>
      <c r="G209" s="74">
        <v>0</v>
      </c>
      <c r="H209" s="74">
        <v>122410</v>
      </c>
      <c r="I209" s="74">
        <v>122410</v>
      </c>
      <c r="J209" s="74"/>
      <c r="K209" s="74">
        <v>295047</v>
      </c>
      <c r="L209" s="74">
        <v>0</v>
      </c>
      <c r="M209" s="74">
        <v>598048</v>
      </c>
      <c r="N209" s="74">
        <v>435603</v>
      </c>
      <c r="O209" s="74">
        <v>1328698</v>
      </c>
      <c r="P209" s="74"/>
      <c r="Q209" s="74">
        <v>-373807</v>
      </c>
      <c r="R209" s="74"/>
      <c r="S209" s="74">
        <v>-18357</v>
      </c>
      <c r="T209" s="74"/>
      <c r="U209" s="74">
        <v>-392164</v>
      </c>
    </row>
    <row r="210" spans="1:21" ht="15" x14ac:dyDescent="0.2">
      <c r="A210" s="68">
        <v>716</v>
      </c>
      <c r="B210" s="69" t="s">
        <v>220</v>
      </c>
      <c r="C210" s="73">
        <v>2.7645460756981605E-3</v>
      </c>
      <c r="D210" s="61">
        <v>1004679</v>
      </c>
      <c r="E210" s="74">
        <v>0</v>
      </c>
      <c r="F210" s="74">
        <v>0</v>
      </c>
      <c r="G210" s="74">
        <v>0</v>
      </c>
      <c r="H210" s="74">
        <v>587331</v>
      </c>
      <c r="I210" s="74">
        <v>587331</v>
      </c>
      <c r="J210" s="74"/>
      <c r="K210" s="74">
        <v>458814</v>
      </c>
      <c r="L210" s="74">
        <v>0</v>
      </c>
      <c r="M210" s="74">
        <v>929996</v>
      </c>
      <c r="N210" s="74">
        <v>611659</v>
      </c>
      <c r="O210" s="74">
        <v>2000469</v>
      </c>
      <c r="P210" s="74"/>
      <c r="Q210" s="74">
        <v>-581291</v>
      </c>
      <c r="R210" s="74"/>
      <c r="S210" s="74">
        <v>-17790</v>
      </c>
      <c r="T210" s="74"/>
      <c r="U210" s="74">
        <v>-599081</v>
      </c>
    </row>
    <row r="211" spans="1:21" ht="15" x14ac:dyDescent="0.2">
      <c r="A211" s="68">
        <v>717</v>
      </c>
      <c r="B211" s="69" t="s">
        <v>221</v>
      </c>
      <c r="C211" s="73">
        <v>0</v>
      </c>
      <c r="D211" s="61">
        <v>0</v>
      </c>
      <c r="E211" s="74">
        <v>0</v>
      </c>
      <c r="F211" s="74">
        <v>0</v>
      </c>
      <c r="G211" s="74">
        <v>0</v>
      </c>
      <c r="H211" s="74">
        <v>0</v>
      </c>
      <c r="I211" s="74">
        <v>0</v>
      </c>
      <c r="J211" s="74"/>
      <c r="K211" s="74">
        <v>0</v>
      </c>
      <c r="L211" s="74">
        <v>0</v>
      </c>
      <c r="M211" s="74">
        <v>0</v>
      </c>
      <c r="N211" s="74">
        <v>0</v>
      </c>
      <c r="O211" s="74">
        <v>0</v>
      </c>
      <c r="P211" s="74"/>
      <c r="Q211" s="74">
        <v>0</v>
      </c>
      <c r="R211" s="74"/>
      <c r="S211" s="74">
        <v>0</v>
      </c>
      <c r="T211" s="74"/>
      <c r="U211" s="74">
        <v>0</v>
      </c>
    </row>
    <row r="212" spans="1:21" ht="15" x14ac:dyDescent="0.2">
      <c r="A212" s="68">
        <v>718</v>
      </c>
      <c r="B212" s="69" t="s">
        <v>222</v>
      </c>
      <c r="C212" s="73">
        <v>2.9970570408960652E-3</v>
      </c>
      <c r="D212" s="61">
        <v>1089179</v>
      </c>
      <c r="E212" s="74">
        <v>0</v>
      </c>
      <c r="F212" s="74">
        <v>0</v>
      </c>
      <c r="G212" s="74">
        <v>0</v>
      </c>
      <c r="H212" s="74">
        <v>56111</v>
      </c>
      <c r="I212" s="74">
        <v>56111</v>
      </c>
      <c r="J212" s="74"/>
      <c r="K212" s="74">
        <v>497402</v>
      </c>
      <c r="L212" s="74">
        <v>0</v>
      </c>
      <c r="M212" s="74">
        <v>1008213</v>
      </c>
      <c r="N212" s="74">
        <v>47713</v>
      </c>
      <c r="O212" s="74">
        <v>1553328</v>
      </c>
      <c r="P212" s="74"/>
      <c r="Q212" s="74">
        <v>-630179</v>
      </c>
      <c r="R212" s="74"/>
      <c r="S212" s="74">
        <v>-5981</v>
      </c>
      <c r="T212" s="74"/>
      <c r="U212" s="74">
        <v>-636160</v>
      </c>
    </row>
    <row r="213" spans="1:21" ht="15" x14ac:dyDescent="0.2">
      <c r="A213" s="68">
        <v>719</v>
      </c>
      <c r="B213" s="69" t="s">
        <v>223</v>
      </c>
      <c r="C213" s="73">
        <v>0</v>
      </c>
      <c r="D213" s="61">
        <v>0</v>
      </c>
      <c r="E213" s="74">
        <v>0</v>
      </c>
      <c r="F213" s="74">
        <v>0</v>
      </c>
      <c r="G213" s="74">
        <v>0</v>
      </c>
      <c r="H213" s="74">
        <v>0</v>
      </c>
      <c r="I213" s="74">
        <v>0</v>
      </c>
      <c r="J213" s="74"/>
      <c r="K213" s="74">
        <v>0</v>
      </c>
      <c r="L213" s="74">
        <v>0</v>
      </c>
      <c r="M213" s="74">
        <v>0</v>
      </c>
      <c r="N213" s="74">
        <v>0</v>
      </c>
      <c r="O213" s="74">
        <v>0</v>
      </c>
      <c r="P213" s="74"/>
      <c r="Q213" s="74">
        <v>0</v>
      </c>
      <c r="R213" s="74"/>
      <c r="S213" s="74">
        <v>0</v>
      </c>
      <c r="T213" s="74"/>
      <c r="U213" s="74">
        <v>0</v>
      </c>
    </row>
    <row r="214" spans="1:21" ht="15" x14ac:dyDescent="0.2">
      <c r="A214" s="68">
        <v>720</v>
      </c>
      <c r="B214" s="69" t="s">
        <v>224</v>
      </c>
      <c r="C214" s="73">
        <v>5.8455720870096385E-3</v>
      </c>
      <c r="D214" s="61">
        <v>2124371</v>
      </c>
      <c r="E214" s="74">
        <v>0</v>
      </c>
      <c r="F214" s="74">
        <v>0</v>
      </c>
      <c r="G214" s="74">
        <v>0</v>
      </c>
      <c r="H214" s="74">
        <v>1107013</v>
      </c>
      <c r="I214" s="74">
        <v>1107013</v>
      </c>
      <c r="J214" s="74"/>
      <c r="K214" s="74">
        <v>970151</v>
      </c>
      <c r="L214" s="74">
        <v>0</v>
      </c>
      <c r="M214" s="74">
        <v>1966456</v>
      </c>
      <c r="N214" s="74">
        <v>0</v>
      </c>
      <c r="O214" s="74">
        <v>2936607</v>
      </c>
      <c r="P214" s="74"/>
      <c r="Q214" s="74">
        <v>-1229127</v>
      </c>
      <c r="R214" s="74"/>
      <c r="S214" s="74">
        <v>497308</v>
      </c>
      <c r="T214" s="74"/>
      <c r="U214" s="74">
        <v>-731819</v>
      </c>
    </row>
    <row r="215" spans="1:21" ht="15" x14ac:dyDescent="0.2">
      <c r="A215" s="68">
        <v>721</v>
      </c>
      <c r="B215" s="69" t="s">
        <v>225</v>
      </c>
      <c r="C215" s="73">
        <v>0</v>
      </c>
      <c r="D215" s="61">
        <v>0</v>
      </c>
      <c r="E215" s="74">
        <v>0</v>
      </c>
      <c r="F215" s="74">
        <v>0</v>
      </c>
      <c r="G215" s="74">
        <v>0</v>
      </c>
      <c r="H215" s="74">
        <v>0</v>
      </c>
      <c r="I215" s="74">
        <v>0</v>
      </c>
      <c r="J215" s="74"/>
      <c r="K215" s="74">
        <v>0</v>
      </c>
      <c r="L215" s="74">
        <v>0</v>
      </c>
      <c r="M215" s="74">
        <v>0</v>
      </c>
      <c r="N215" s="74">
        <v>0</v>
      </c>
      <c r="O215" s="74">
        <v>0</v>
      </c>
      <c r="P215" s="74"/>
      <c r="Q215" s="74">
        <v>0</v>
      </c>
      <c r="R215" s="74"/>
      <c r="S215" s="74">
        <v>0</v>
      </c>
      <c r="T215" s="74"/>
      <c r="U215" s="74">
        <v>0</v>
      </c>
    </row>
    <row r="216" spans="1:21" ht="15" x14ac:dyDescent="0.2">
      <c r="A216" s="68">
        <v>722</v>
      </c>
      <c r="B216" s="69" t="s">
        <v>226</v>
      </c>
      <c r="C216" s="73">
        <v>0</v>
      </c>
      <c r="D216" s="61">
        <v>0</v>
      </c>
      <c r="E216" s="74">
        <v>0</v>
      </c>
      <c r="F216" s="74">
        <v>0</v>
      </c>
      <c r="G216" s="74">
        <v>0</v>
      </c>
      <c r="H216" s="74">
        <v>0</v>
      </c>
      <c r="I216" s="74">
        <v>0</v>
      </c>
      <c r="J216" s="74"/>
      <c r="K216" s="74">
        <v>0</v>
      </c>
      <c r="L216" s="74">
        <v>0</v>
      </c>
      <c r="M216" s="74">
        <v>0</v>
      </c>
      <c r="N216" s="74">
        <v>0</v>
      </c>
      <c r="O216" s="74">
        <v>0</v>
      </c>
      <c r="P216" s="74"/>
      <c r="Q216" s="74">
        <v>0</v>
      </c>
      <c r="R216" s="74"/>
      <c r="S216" s="74">
        <v>0</v>
      </c>
      <c r="T216" s="74"/>
      <c r="U216" s="74">
        <v>0</v>
      </c>
    </row>
    <row r="217" spans="1:21" ht="15" x14ac:dyDescent="0.2">
      <c r="A217" s="68">
        <v>723</v>
      </c>
      <c r="B217" s="69" t="s">
        <v>227</v>
      </c>
      <c r="C217" s="73">
        <v>2.6104851181912021E-3</v>
      </c>
      <c r="D217" s="61">
        <v>948687</v>
      </c>
      <c r="E217" s="74">
        <v>0</v>
      </c>
      <c r="F217" s="74">
        <v>0</v>
      </c>
      <c r="G217" s="74">
        <v>0</v>
      </c>
      <c r="H217" s="74">
        <v>18625</v>
      </c>
      <c r="I217" s="74">
        <v>18625</v>
      </c>
      <c r="J217" s="74"/>
      <c r="K217" s="74">
        <v>433245</v>
      </c>
      <c r="L217" s="74">
        <v>0</v>
      </c>
      <c r="M217" s="74">
        <v>878170</v>
      </c>
      <c r="N217" s="74">
        <v>225173</v>
      </c>
      <c r="O217" s="74">
        <v>1536588</v>
      </c>
      <c r="P217" s="74"/>
      <c r="Q217" s="74">
        <v>-548897</v>
      </c>
      <c r="R217" s="74"/>
      <c r="S217" s="74">
        <v>-128385</v>
      </c>
      <c r="T217" s="74"/>
      <c r="U217" s="74">
        <v>-677282</v>
      </c>
    </row>
    <row r="218" spans="1:21" ht="15" x14ac:dyDescent="0.2">
      <c r="A218" s="68">
        <v>724</v>
      </c>
      <c r="B218" s="69" t="s">
        <v>228</v>
      </c>
      <c r="C218" s="73">
        <v>3.0832798502492711E-3</v>
      </c>
      <c r="D218" s="61">
        <v>1120512</v>
      </c>
      <c r="E218" s="74">
        <v>0</v>
      </c>
      <c r="F218" s="74">
        <v>0</v>
      </c>
      <c r="G218" s="74">
        <v>0</v>
      </c>
      <c r="H218" s="74">
        <v>465261</v>
      </c>
      <c r="I218" s="74">
        <v>465261</v>
      </c>
      <c r="J218" s="74"/>
      <c r="K218" s="74">
        <v>511712</v>
      </c>
      <c r="L218" s="74">
        <v>0</v>
      </c>
      <c r="M218" s="74">
        <v>1037218</v>
      </c>
      <c r="N218" s="74">
        <v>9585</v>
      </c>
      <c r="O218" s="74">
        <v>1558515</v>
      </c>
      <c r="P218" s="74"/>
      <c r="Q218" s="74">
        <v>-648309</v>
      </c>
      <c r="R218" s="74"/>
      <c r="S218" s="74">
        <v>95355</v>
      </c>
      <c r="T218" s="74"/>
      <c r="U218" s="74">
        <v>-552954</v>
      </c>
    </row>
    <row r="219" spans="1:21" ht="15" x14ac:dyDescent="0.2">
      <c r="A219" s="68">
        <v>725</v>
      </c>
      <c r="B219" s="69" t="s">
        <v>229</v>
      </c>
      <c r="C219" s="73">
        <v>0</v>
      </c>
      <c r="D219" s="61">
        <v>0</v>
      </c>
      <c r="E219" s="74">
        <v>0</v>
      </c>
      <c r="F219" s="74">
        <v>0</v>
      </c>
      <c r="G219" s="74">
        <v>0</v>
      </c>
      <c r="H219" s="74">
        <v>0</v>
      </c>
      <c r="I219" s="74">
        <v>0</v>
      </c>
      <c r="J219" s="74"/>
      <c r="K219" s="74">
        <v>0</v>
      </c>
      <c r="L219" s="74">
        <v>0</v>
      </c>
      <c r="M219" s="74">
        <v>0</v>
      </c>
      <c r="N219" s="74">
        <v>452295</v>
      </c>
      <c r="O219" s="74">
        <v>452295</v>
      </c>
      <c r="P219" s="74"/>
      <c r="Q219" s="74">
        <v>0</v>
      </c>
      <c r="R219" s="74"/>
      <c r="S219" s="74">
        <v>-709007</v>
      </c>
      <c r="T219" s="74"/>
      <c r="U219" s="74">
        <v>-709007</v>
      </c>
    </row>
    <row r="220" spans="1:21" ht="15" x14ac:dyDescent="0.2">
      <c r="A220" s="68">
        <v>726</v>
      </c>
      <c r="B220" s="69" t="s">
        <v>230</v>
      </c>
      <c r="C220" s="73">
        <v>0</v>
      </c>
      <c r="D220" s="61">
        <v>0</v>
      </c>
      <c r="E220" s="74">
        <v>0</v>
      </c>
      <c r="F220" s="74">
        <v>0</v>
      </c>
      <c r="G220" s="74">
        <v>0</v>
      </c>
      <c r="H220" s="74">
        <v>0</v>
      </c>
      <c r="I220" s="74">
        <v>0</v>
      </c>
      <c r="J220" s="74"/>
      <c r="K220" s="74">
        <v>0</v>
      </c>
      <c r="L220" s="74">
        <v>0</v>
      </c>
      <c r="M220" s="74">
        <v>0</v>
      </c>
      <c r="N220" s="74">
        <v>431</v>
      </c>
      <c r="O220" s="74">
        <v>431</v>
      </c>
      <c r="P220" s="74"/>
      <c r="Q220" s="74">
        <v>0</v>
      </c>
      <c r="R220" s="74"/>
      <c r="S220" s="74">
        <v>-995</v>
      </c>
      <c r="T220" s="74"/>
      <c r="U220" s="74">
        <v>-995</v>
      </c>
    </row>
    <row r="221" spans="1:21" ht="15" x14ac:dyDescent="0.2">
      <c r="A221" s="68">
        <v>728</v>
      </c>
      <c r="B221" s="69" t="s">
        <v>231</v>
      </c>
      <c r="C221" s="73">
        <v>3.5824691168631364E-3</v>
      </c>
      <c r="D221" s="61">
        <v>1301928</v>
      </c>
      <c r="E221" s="74">
        <v>0</v>
      </c>
      <c r="F221" s="74">
        <v>0</v>
      </c>
      <c r="G221" s="74">
        <v>0</v>
      </c>
      <c r="H221" s="74">
        <v>370835</v>
      </c>
      <c r="I221" s="74">
        <v>370835</v>
      </c>
      <c r="J221" s="74"/>
      <c r="K221" s="74">
        <v>594559</v>
      </c>
      <c r="L221" s="74">
        <v>0</v>
      </c>
      <c r="M221" s="74">
        <v>1205146</v>
      </c>
      <c r="N221" s="74">
        <v>9117</v>
      </c>
      <c r="O221" s="74">
        <v>1808822</v>
      </c>
      <c r="P221" s="74"/>
      <c r="Q221" s="74">
        <v>-753272</v>
      </c>
      <c r="R221" s="74"/>
      <c r="S221" s="74">
        <v>109038</v>
      </c>
      <c r="T221" s="74"/>
      <c r="U221" s="74">
        <v>-644234</v>
      </c>
    </row>
    <row r="222" spans="1:21" ht="15" x14ac:dyDescent="0.2">
      <c r="A222" s="68">
        <v>729</v>
      </c>
      <c r="B222" s="69" t="s">
        <v>232</v>
      </c>
      <c r="C222" s="73">
        <v>2.8418704073032205E-3</v>
      </c>
      <c r="D222" s="61">
        <v>1032781</v>
      </c>
      <c r="E222" s="74">
        <v>0</v>
      </c>
      <c r="F222" s="74">
        <v>0</v>
      </c>
      <c r="G222" s="74">
        <v>0</v>
      </c>
      <c r="H222" s="74">
        <v>0</v>
      </c>
      <c r="I222" s="74">
        <v>0</v>
      </c>
      <c r="J222" s="74"/>
      <c r="K222" s="74">
        <v>471647</v>
      </c>
      <c r="L222" s="74">
        <v>0</v>
      </c>
      <c r="M222" s="74">
        <v>956008</v>
      </c>
      <c r="N222" s="74">
        <v>552849</v>
      </c>
      <c r="O222" s="74">
        <v>1980504</v>
      </c>
      <c r="P222" s="74"/>
      <c r="Q222" s="74">
        <v>-597550</v>
      </c>
      <c r="R222" s="74"/>
      <c r="S222" s="74">
        <v>-148209</v>
      </c>
      <c r="T222" s="74"/>
      <c r="U222" s="74">
        <v>-745759</v>
      </c>
    </row>
    <row r="223" spans="1:21" ht="15" x14ac:dyDescent="0.2">
      <c r="A223" s="68">
        <v>730</v>
      </c>
      <c r="B223" s="69" t="s">
        <v>233</v>
      </c>
      <c r="C223" s="73">
        <v>0</v>
      </c>
      <c r="D223" s="61">
        <v>0</v>
      </c>
      <c r="E223" s="74">
        <v>0</v>
      </c>
      <c r="F223" s="74">
        <v>0</v>
      </c>
      <c r="G223" s="74">
        <v>0</v>
      </c>
      <c r="H223" s="74">
        <v>0</v>
      </c>
      <c r="I223" s="74">
        <v>0</v>
      </c>
      <c r="J223" s="74"/>
      <c r="K223" s="74">
        <v>0</v>
      </c>
      <c r="L223" s="74">
        <v>0</v>
      </c>
      <c r="M223" s="74">
        <v>0</v>
      </c>
      <c r="N223" s="74">
        <v>0</v>
      </c>
      <c r="O223" s="74">
        <v>0</v>
      </c>
      <c r="P223" s="74"/>
      <c r="Q223" s="74">
        <v>0</v>
      </c>
      <c r="R223" s="74"/>
      <c r="S223" s="74">
        <v>0</v>
      </c>
      <c r="T223" s="74"/>
      <c r="U223" s="74">
        <v>0</v>
      </c>
    </row>
    <row r="224" spans="1:21" ht="15" x14ac:dyDescent="0.2">
      <c r="A224" s="68">
        <v>731</v>
      </c>
      <c r="B224" s="69" t="s">
        <v>234</v>
      </c>
      <c r="C224" s="73">
        <v>0</v>
      </c>
      <c r="D224" s="61">
        <v>0</v>
      </c>
      <c r="E224" s="74">
        <v>0</v>
      </c>
      <c r="F224" s="74">
        <v>0</v>
      </c>
      <c r="G224" s="74">
        <v>0</v>
      </c>
      <c r="H224" s="74">
        <v>0</v>
      </c>
      <c r="I224" s="74">
        <v>0</v>
      </c>
      <c r="J224" s="74"/>
      <c r="K224" s="74">
        <v>0</v>
      </c>
      <c r="L224" s="74">
        <v>0</v>
      </c>
      <c r="M224" s="74">
        <v>0</v>
      </c>
      <c r="N224" s="74">
        <v>0</v>
      </c>
      <c r="O224" s="74">
        <v>0</v>
      </c>
      <c r="P224" s="74"/>
      <c r="Q224" s="74">
        <v>0</v>
      </c>
      <c r="R224" s="74"/>
      <c r="S224" s="74">
        <v>0</v>
      </c>
      <c r="T224" s="74"/>
      <c r="U224" s="74">
        <v>0</v>
      </c>
    </row>
    <row r="225" spans="1:21" ht="15" x14ac:dyDescent="0.2">
      <c r="A225" s="68">
        <v>733</v>
      </c>
      <c r="B225" s="69" t="s">
        <v>235</v>
      </c>
      <c r="C225" s="73">
        <v>2.0746840243598128E-4</v>
      </c>
      <c r="D225" s="61">
        <v>75397</v>
      </c>
      <c r="E225" s="74">
        <v>0</v>
      </c>
      <c r="F225" s="74">
        <v>0</v>
      </c>
      <c r="G225" s="74">
        <v>0</v>
      </c>
      <c r="H225" s="74">
        <v>2718</v>
      </c>
      <c r="I225" s="74">
        <v>2718</v>
      </c>
      <c r="J225" s="74"/>
      <c r="K225" s="74">
        <v>34432</v>
      </c>
      <c r="L225" s="74">
        <v>0</v>
      </c>
      <c r="M225" s="74">
        <v>69793</v>
      </c>
      <c r="N225" s="74">
        <v>2851318</v>
      </c>
      <c r="O225" s="74">
        <v>2955543</v>
      </c>
      <c r="P225" s="74"/>
      <c r="Q225" s="74">
        <v>-43623</v>
      </c>
      <c r="R225" s="74"/>
      <c r="S225" s="74">
        <v>-684452</v>
      </c>
      <c r="T225" s="74"/>
      <c r="U225" s="74">
        <v>-728075</v>
      </c>
    </row>
    <row r="226" spans="1:21" ht="15" x14ac:dyDescent="0.2">
      <c r="A226" s="68">
        <v>734</v>
      </c>
      <c r="B226" s="69" t="s">
        <v>236</v>
      </c>
      <c r="C226" s="73">
        <v>1.8921222414765607E-4</v>
      </c>
      <c r="D226" s="61">
        <v>68763</v>
      </c>
      <c r="E226" s="74">
        <v>0</v>
      </c>
      <c r="F226" s="74">
        <v>0</v>
      </c>
      <c r="G226" s="74">
        <v>0</v>
      </c>
      <c r="H226" s="74">
        <v>13803</v>
      </c>
      <c r="I226" s="74">
        <v>13803</v>
      </c>
      <c r="J226" s="74"/>
      <c r="K226" s="74">
        <v>31402</v>
      </c>
      <c r="L226" s="74">
        <v>0</v>
      </c>
      <c r="M226" s="74">
        <v>63651</v>
      </c>
      <c r="N226" s="74">
        <v>2659144</v>
      </c>
      <c r="O226" s="74">
        <v>2754197</v>
      </c>
      <c r="P226" s="74"/>
      <c r="Q226" s="74">
        <v>-39785</v>
      </c>
      <c r="R226" s="74"/>
      <c r="S226" s="74">
        <v>-669814</v>
      </c>
      <c r="T226" s="74"/>
      <c r="U226" s="74">
        <v>-709599</v>
      </c>
    </row>
    <row r="227" spans="1:21" ht="15" x14ac:dyDescent="0.2">
      <c r="A227" s="68">
        <v>735</v>
      </c>
      <c r="B227" s="69" t="s">
        <v>237</v>
      </c>
      <c r="C227" s="73">
        <v>5.1639868219139776E-3</v>
      </c>
      <c r="D227" s="61">
        <v>1876671</v>
      </c>
      <c r="E227" s="74">
        <v>0</v>
      </c>
      <c r="F227" s="74">
        <v>0</v>
      </c>
      <c r="G227" s="74">
        <v>0</v>
      </c>
      <c r="H227" s="74">
        <v>105501</v>
      </c>
      <c r="I227" s="74">
        <v>105501</v>
      </c>
      <c r="J227" s="74"/>
      <c r="K227" s="74">
        <v>857033</v>
      </c>
      <c r="L227" s="74">
        <v>0</v>
      </c>
      <c r="M227" s="74">
        <v>1737170</v>
      </c>
      <c r="N227" s="74">
        <v>211668</v>
      </c>
      <c r="O227" s="74">
        <v>2805871</v>
      </c>
      <c r="P227" s="74"/>
      <c r="Q227" s="74">
        <v>-1085812</v>
      </c>
      <c r="R227" s="74"/>
      <c r="S227" s="74">
        <v>-78088</v>
      </c>
      <c r="T227" s="74"/>
      <c r="U227" s="74">
        <v>-1163900</v>
      </c>
    </row>
    <row r="228" spans="1:21" ht="15" x14ac:dyDescent="0.2">
      <c r="A228" s="68">
        <v>736</v>
      </c>
      <c r="B228" s="69" t="s">
        <v>238</v>
      </c>
      <c r="C228" s="73">
        <v>0</v>
      </c>
      <c r="D228" s="61">
        <v>0</v>
      </c>
      <c r="E228" s="74">
        <v>0</v>
      </c>
      <c r="F228" s="74">
        <v>0</v>
      </c>
      <c r="G228" s="74">
        <v>0</v>
      </c>
      <c r="H228" s="74">
        <v>0</v>
      </c>
      <c r="I228" s="74">
        <v>0</v>
      </c>
      <c r="J228" s="74"/>
      <c r="K228" s="74">
        <v>0</v>
      </c>
      <c r="L228" s="74">
        <v>0</v>
      </c>
      <c r="M228" s="74">
        <v>0</v>
      </c>
      <c r="N228" s="74">
        <v>0</v>
      </c>
      <c r="O228" s="74">
        <v>0</v>
      </c>
      <c r="P228" s="74"/>
      <c r="Q228" s="74">
        <v>0</v>
      </c>
      <c r="R228" s="74"/>
      <c r="S228" s="74">
        <v>0</v>
      </c>
      <c r="T228" s="74"/>
      <c r="U228" s="74">
        <v>0</v>
      </c>
    </row>
    <row r="229" spans="1:21" ht="15" x14ac:dyDescent="0.2">
      <c r="A229" s="68">
        <v>737</v>
      </c>
      <c r="B229" s="69" t="s">
        <v>239</v>
      </c>
      <c r="C229" s="73">
        <v>2.235135970542897E-3</v>
      </c>
      <c r="D229" s="61">
        <v>812283</v>
      </c>
      <c r="E229" s="74">
        <v>0</v>
      </c>
      <c r="F229" s="74">
        <v>0</v>
      </c>
      <c r="G229" s="74">
        <v>0</v>
      </c>
      <c r="H229" s="74">
        <v>8239</v>
      </c>
      <c r="I229" s="74">
        <v>8239</v>
      </c>
      <c r="J229" s="74"/>
      <c r="K229" s="74">
        <v>370951</v>
      </c>
      <c r="L229" s="74">
        <v>0</v>
      </c>
      <c r="M229" s="74">
        <v>751902</v>
      </c>
      <c r="N229" s="74">
        <v>415600</v>
      </c>
      <c r="O229" s="74">
        <v>1538453</v>
      </c>
      <c r="P229" s="74"/>
      <c r="Q229" s="74">
        <v>-469974</v>
      </c>
      <c r="R229" s="74"/>
      <c r="S229" s="74">
        <v>-104563</v>
      </c>
      <c r="T229" s="74"/>
      <c r="U229" s="74">
        <v>-574537</v>
      </c>
    </row>
    <row r="230" spans="1:21" ht="15" x14ac:dyDescent="0.2">
      <c r="A230" s="68">
        <v>738</v>
      </c>
      <c r="B230" s="69" t="s">
        <v>240</v>
      </c>
      <c r="C230" s="73">
        <v>0</v>
      </c>
      <c r="D230" s="61">
        <v>2</v>
      </c>
      <c r="E230" s="74">
        <v>0</v>
      </c>
      <c r="F230" s="74">
        <v>0</v>
      </c>
      <c r="G230" s="74">
        <v>0</v>
      </c>
      <c r="H230" s="74">
        <v>0</v>
      </c>
      <c r="I230" s="74">
        <v>0</v>
      </c>
      <c r="J230" s="74"/>
      <c r="K230" s="74">
        <v>0</v>
      </c>
      <c r="L230" s="74">
        <v>0</v>
      </c>
      <c r="M230" s="74">
        <v>0</v>
      </c>
      <c r="N230" s="74">
        <v>2152947</v>
      </c>
      <c r="O230" s="74">
        <v>2152947</v>
      </c>
      <c r="P230" s="74"/>
      <c r="Q230" s="74">
        <v>0</v>
      </c>
      <c r="R230" s="74"/>
      <c r="S230" s="74">
        <v>-969197</v>
      </c>
      <c r="T230" s="74"/>
      <c r="U230" s="74">
        <v>-969197</v>
      </c>
    </row>
    <row r="231" spans="1:21" ht="15" x14ac:dyDescent="0.2">
      <c r="A231" s="68">
        <v>739</v>
      </c>
      <c r="B231" s="69" t="s">
        <v>241</v>
      </c>
      <c r="C231" s="73">
        <v>1.628281340091518E-3</v>
      </c>
      <c r="D231" s="61">
        <v>591744</v>
      </c>
      <c r="E231" s="74">
        <v>0</v>
      </c>
      <c r="F231" s="74">
        <v>0</v>
      </c>
      <c r="G231" s="74">
        <v>0</v>
      </c>
      <c r="H231" s="74">
        <v>66653</v>
      </c>
      <c r="I231" s="74">
        <v>66653</v>
      </c>
      <c r="J231" s="74"/>
      <c r="K231" s="74">
        <v>270235</v>
      </c>
      <c r="L231" s="74">
        <v>0</v>
      </c>
      <c r="M231" s="74">
        <v>547755</v>
      </c>
      <c r="N231" s="74">
        <v>335472</v>
      </c>
      <c r="O231" s="74">
        <v>1153462</v>
      </c>
      <c r="P231" s="74"/>
      <c r="Q231" s="74">
        <v>-342372</v>
      </c>
      <c r="R231" s="74"/>
      <c r="S231" s="74">
        <v>-40544</v>
      </c>
      <c r="T231" s="74"/>
      <c r="U231" s="74">
        <v>-382916</v>
      </c>
    </row>
    <row r="232" spans="1:21" ht="15" x14ac:dyDescent="0.2">
      <c r="A232" s="68">
        <v>740</v>
      </c>
      <c r="B232" s="69" t="s">
        <v>242</v>
      </c>
      <c r="C232" s="73">
        <v>0</v>
      </c>
      <c r="D232" s="61">
        <v>0</v>
      </c>
      <c r="E232" s="74">
        <v>0</v>
      </c>
      <c r="F232" s="74">
        <v>0</v>
      </c>
      <c r="G232" s="74">
        <v>0</v>
      </c>
      <c r="H232" s="74">
        <v>0</v>
      </c>
      <c r="I232" s="74">
        <v>0</v>
      </c>
      <c r="J232" s="74"/>
      <c r="K232" s="74">
        <v>0</v>
      </c>
      <c r="L232" s="74">
        <v>0</v>
      </c>
      <c r="M232" s="74">
        <v>0</v>
      </c>
      <c r="N232" s="74">
        <v>0</v>
      </c>
      <c r="O232" s="74">
        <v>0</v>
      </c>
      <c r="P232" s="74"/>
      <c r="Q232" s="74">
        <v>0</v>
      </c>
      <c r="R232" s="74"/>
      <c r="S232" s="74">
        <v>0</v>
      </c>
      <c r="T232" s="74"/>
      <c r="U232" s="74">
        <v>0</v>
      </c>
    </row>
    <row r="233" spans="1:21" ht="15" x14ac:dyDescent="0.2">
      <c r="A233" s="68">
        <v>741</v>
      </c>
      <c r="B233" s="69" t="s">
        <v>243</v>
      </c>
      <c r="C233" s="73">
        <v>4.8092488199766789E-3</v>
      </c>
      <c r="D233" s="61">
        <v>1747758</v>
      </c>
      <c r="E233" s="74">
        <v>0</v>
      </c>
      <c r="F233" s="74">
        <v>0</v>
      </c>
      <c r="G233" s="74">
        <v>0</v>
      </c>
      <c r="H233" s="74">
        <v>11065</v>
      </c>
      <c r="I233" s="74">
        <v>11065</v>
      </c>
      <c r="J233" s="74"/>
      <c r="K233" s="74">
        <v>798160</v>
      </c>
      <c r="L233" s="74">
        <v>0</v>
      </c>
      <c r="M233" s="74">
        <v>1617836</v>
      </c>
      <c r="N233" s="74">
        <v>469920</v>
      </c>
      <c r="O233" s="74">
        <v>2885916</v>
      </c>
      <c r="P233" s="74"/>
      <c r="Q233" s="74">
        <v>-1011223</v>
      </c>
      <c r="R233" s="74"/>
      <c r="S233" s="74">
        <v>-139114</v>
      </c>
      <c r="T233" s="74"/>
      <c r="U233" s="74">
        <v>-1150337</v>
      </c>
    </row>
    <row r="234" spans="1:21" ht="15" x14ac:dyDescent="0.2">
      <c r="A234" s="68">
        <v>742</v>
      </c>
      <c r="B234" s="69" t="s">
        <v>244</v>
      </c>
      <c r="C234" s="73">
        <v>1.5792290513887421E-3</v>
      </c>
      <c r="D234" s="61">
        <v>573922</v>
      </c>
      <c r="E234" s="74">
        <v>0</v>
      </c>
      <c r="F234" s="74">
        <v>0</v>
      </c>
      <c r="G234" s="74">
        <v>0</v>
      </c>
      <c r="H234" s="74">
        <v>257097</v>
      </c>
      <c r="I234" s="74">
        <v>257097</v>
      </c>
      <c r="J234" s="74"/>
      <c r="K234" s="74">
        <v>262094</v>
      </c>
      <c r="L234" s="74">
        <v>0</v>
      </c>
      <c r="M234" s="74">
        <v>531254</v>
      </c>
      <c r="N234" s="74">
        <v>0</v>
      </c>
      <c r="O234" s="74">
        <v>793348</v>
      </c>
      <c r="P234" s="74"/>
      <c r="Q234" s="74">
        <v>-332058</v>
      </c>
      <c r="R234" s="74"/>
      <c r="S234" s="74">
        <v>81665</v>
      </c>
      <c r="T234" s="74"/>
      <c r="U234" s="74">
        <v>-250393</v>
      </c>
    </row>
    <row r="235" spans="1:21" ht="15" x14ac:dyDescent="0.2">
      <c r="A235" s="68">
        <v>743</v>
      </c>
      <c r="B235" s="69" t="s">
        <v>245</v>
      </c>
      <c r="C235" s="73">
        <v>3.1680495593237163E-3</v>
      </c>
      <c r="D235" s="61">
        <v>1151318</v>
      </c>
      <c r="E235" s="74">
        <v>0</v>
      </c>
      <c r="F235" s="74">
        <v>0</v>
      </c>
      <c r="G235" s="74">
        <v>0</v>
      </c>
      <c r="H235" s="74">
        <v>201374</v>
      </c>
      <c r="I235" s="74">
        <v>201374</v>
      </c>
      <c r="J235" s="74"/>
      <c r="K235" s="74">
        <v>525780</v>
      </c>
      <c r="L235" s="74">
        <v>0</v>
      </c>
      <c r="M235" s="74">
        <v>1065735</v>
      </c>
      <c r="N235" s="74">
        <v>323433</v>
      </c>
      <c r="O235" s="74">
        <v>1914948</v>
      </c>
      <c r="P235" s="74"/>
      <c r="Q235" s="74">
        <v>-666134</v>
      </c>
      <c r="R235" s="74"/>
      <c r="S235" s="74">
        <v>-57147</v>
      </c>
      <c r="T235" s="74"/>
      <c r="U235" s="74">
        <v>-723281</v>
      </c>
    </row>
    <row r="236" spans="1:21" ht="15" x14ac:dyDescent="0.2">
      <c r="A236" s="68">
        <v>744</v>
      </c>
      <c r="B236" s="69" t="s">
        <v>246</v>
      </c>
      <c r="C236" s="73">
        <v>0</v>
      </c>
      <c r="D236" s="61">
        <v>0</v>
      </c>
      <c r="E236" s="74">
        <v>0</v>
      </c>
      <c r="F236" s="74">
        <v>0</v>
      </c>
      <c r="G236" s="74">
        <v>0</v>
      </c>
      <c r="H236" s="74">
        <v>0</v>
      </c>
      <c r="I236" s="74">
        <v>0</v>
      </c>
      <c r="J236" s="74"/>
      <c r="K236" s="74">
        <v>0</v>
      </c>
      <c r="L236" s="74">
        <v>0</v>
      </c>
      <c r="M236" s="74">
        <v>0</v>
      </c>
      <c r="N236" s="74">
        <v>0</v>
      </c>
      <c r="O236" s="74">
        <v>0</v>
      </c>
      <c r="P236" s="74"/>
      <c r="Q236" s="74">
        <v>0</v>
      </c>
      <c r="R236" s="74"/>
      <c r="S236" s="74">
        <v>0</v>
      </c>
      <c r="T236" s="74"/>
      <c r="U236" s="74">
        <v>0</v>
      </c>
    </row>
    <row r="237" spans="1:21" ht="15" x14ac:dyDescent="0.2">
      <c r="A237" s="68">
        <v>745</v>
      </c>
      <c r="B237" s="69" t="s">
        <v>247</v>
      </c>
      <c r="C237" s="73">
        <v>3.5797966723116669E-3</v>
      </c>
      <c r="D237" s="61">
        <v>1300955</v>
      </c>
      <c r="E237" s="74">
        <v>0</v>
      </c>
      <c r="F237" s="74">
        <v>0</v>
      </c>
      <c r="G237" s="74">
        <v>0</v>
      </c>
      <c r="H237" s="74">
        <v>21720</v>
      </c>
      <c r="I237" s="74">
        <v>21720</v>
      </c>
      <c r="J237" s="74"/>
      <c r="K237" s="74">
        <v>594115</v>
      </c>
      <c r="L237" s="74">
        <v>0</v>
      </c>
      <c r="M237" s="74">
        <v>1204247</v>
      </c>
      <c r="N237" s="74">
        <v>665888</v>
      </c>
      <c r="O237" s="74">
        <v>2464250</v>
      </c>
      <c r="P237" s="74"/>
      <c r="Q237" s="74">
        <v>-752710</v>
      </c>
      <c r="R237" s="74"/>
      <c r="S237" s="74">
        <v>-133328</v>
      </c>
      <c r="T237" s="74"/>
      <c r="U237" s="74">
        <v>-886038</v>
      </c>
    </row>
    <row r="238" spans="1:21" ht="15" x14ac:dyDescent="0.2">
      <c r="A238" s="68">
        <v>747</v>
      </c>
      <c r="B238" s="69" t="s">
        <v>248</v>
      </c>
      <c r="C238" s="73">
        <v>2.7868714321202213E-3</v>
      </c>
      <c r="D238" s="61">
        <v>1012795</v>
      </c>
      <c r="E238" s="74">
        <v>0</v>
      </c>
      <c r="F238" s="74">
        <v>0</v>
      </c>
      <c r="G238" s="74">
        <v>0</v>
      </c>
      <c r="H238" s="74">
        <v>141006</v>
      </c>
      <c r="I238" s="74">
        <v>141006</v>
      </c>
      <c r="J238" s="74"/>
      <c r="K238" s="74">
        <v>462519</v>
      </c>
      <c r="L238" s="74">
        <v>0</v>
      </c>
      <c r="M238" s="74">
        <v>937506</v>
      </c>
      <c r="N238" s="74">
        <v>51613</v>
      </c>
      <c r="O238" s="74">
        <v>1451638</v>
      </c>
      <c r="P238" s="74"/>
      <c r="Q238" s="74">
        <v>-585984</v>
      </c>
      <c r="R238" s="74"/>
      <c r="S238" s="74">
        <v>33158</v>
      </c>
      <c r="T238" s="74"/>
      <c r="U238" s="74">
        <v>-552826</v>
      </c>
    </row>
    <row r="239" spans="1:21" ht="15" x14ac:dyDescent="0.2">
      <c r="A239" s="68">
        <v>748</v>
      </c>
      <c r="B239" s="69" t="s">
        <v>249</v>
      </c>
      <c r="C239" s="73">
        <v>1.6028491839861735E-3</v>
      </c>
      <c r="D239" s="61">
        <v>582502</v>
      </c>
      <c r="E239" s="74">
        <v>0</v>
      </c>
      <c r="F239" s="74">
        <v>0</v>
      </c>
      <c r="G239" s="74">
        <v>0</v>
      </c>
      <c r="H239" s="74">
        <v>135121</v>
      </c>
      <c r="I239" s="74">
        <v>135121</v>
      </c>
      <c r="J239" s="74"/>
      <c r="K239" s="74">
        <v>266014</v>
      </c>
      <c r="L239" s="74">
        <v>0</v>
      </c>
      <c r="M239" s="74">
        <v>539200</v>
      </c>
      <c r="N239" s="74">
        <v>91313</v>
      </c>
      <c r="O239" s="74">
        <v>896527</v>
      </c>
      <c r="P239" s="74"/>
      <c r="Q239" s="74">
        <v>-337024</v>
      </c>
      <c r="R239" s="74"/>
      <c r="S239" s="74">
        <v>-14756</v>
      </c>
      <c r="T239" s="74"/>
      <c r="U239" s="74">
        <v>-351780</v>
      </c>
    </row>
    <row r="240" spans="1:21" ht="15" x14ac:dyDescent="0.2">
      <c r="A240" s="68">
        <v>749</v>
      </c>
      <c r="B240" s="69" t="s">
        <v>250</v>
      </c>
      <c r="C240" s="73">
        <v>3.0636120177825487E-3</v>
      </c>
      <c r="D240" s="61">
        <v>1113365</v>
      </c>
      <c r="E240" s="74">
        <v>0</v>
      </c>
      <c r="F240" s="74">
        <v>0</v>
      </c>
      <c r="G240" s="74">
        <v>0</v>
      </c>
      <c r="H240" s="74">
        <v>0</v>
      </c>
      <c r="I240" s="74">
        <v>0</v>
      </c>
      <c r="J240" s="74"/>
      <c r="K240" s="74">
        <v>508448</v>
      </c>
      <c r="L240" s="74">
        <v>0</v>
      </c>
      <c r="M240" s="74">
        <v>1030602</v>
      </c>
      <c r="N240" s="74">
        <v>740626</v>
      </c>
      <c r="O240" s="74">
        <v>2279676</v>
      </c>
      <c r="P240" s="74"/>
      <c r="Q240" s="74">
        <v>-644173</v>
      </c>
      <c r="R240" s="74"/>
      <c r="S240" s="74">
        <v>-232973</v>
      </c>
      <c r="T240" s="74"/>
      <c r="U240" s="74">
        <v>-877146</v>
      </c>
    </row>
    <row r="241" spans="1:21" ht="15" x14ac:dyDescent="0.2">
      <c r="A241" s="68">
        <v>750</v>
      </c>
      <c r="B241" s="69" t="s">
        <v>251</v>
      </c>
      <c r="C241" s="73">
        <v>0</v>
      </c>
      <c r="D241" s="61">
        <v>0</v>
      </c>
      <c r="E241" s="74">
        <v>0</v>
      </c>
      <c r="F241" s="74">
        <v>0</v>
      </c>
      <c r="G241" s="74">
        <v>0</v>
      </c>
      <c r="H241" s="74">
        <v>0</v>
      </c>
      <c r="I241" s="74">
        <v>0</v>
      </c>
      <c r="J241" s="74"/>
      <c r="K241" s="74">
        <v>0</v>
      </c>
      <c r="L241" s="74">
        <v>0</v>
      </c>
      <c r="M241" s="74">
        <v>0</v>
      </c>
      <c r="N241" s="74">
        <v>0</v>
      </c>
      <c r="O241" s="74">
        <v>0</v>
      </c>
      <c r="P241" s="74"/>
      <c r="Q241" s="74">
        <v>0</v>
      </c>
      <c r="R241" s="74"/>
      <c r="S241" s="74">
        <v>0</v>
      </c>
      <c r="T241" s="74"/>
      <c r="U241" s="74">
        <v>0</v>
      </c>
    </row>
    <row r="242" spans="1:21" ht="15" x14ac:dyDescent="0.2">
      <c r="A242" s="68">
        <v>751</v>
      </c>
      <c r="B242" s="69" t="s">
        <v>252</v>
      </c>
      <c r="C242" s="73">
        <v>9.8413765314266734E-5</v>
      </c>
      <c r="D242" s="61">
        <v>35765</v>
      </c>
      <c r="E242" s="74">
        <v>0</v>
      </c>
      <c r="F242" s="74">
        <v>0</v>
      </c>
      <c r="G242" s="74">
        <v>0</v>
      </c>
      <c r="H242" s="74">
        <v>9908</v>
      </c>
      <c r="I242" s="74">
        <v>9908</v>
      </c>
      <c r="J242" s="74"/>
      <c r="K242" s="74">
        <v>16333</v>
      </c>
      <c r="L242" s="74">
        <v>0</v>
      </c>
      <c r="M242" s="74">
        <v>33106</v>
      </c>
      <c r="N242" s="74">
        <v>2459</v>
      </c>
      <c r="O242" s="74">
        <v>51898</v>
      </c>
      <c r="P242" s="74"/>
      <c r="Q242" s="74">
        <v>-20693</v>
      </c>
      <c r="R242" s="74"/>
      <c r="S242" s="74">
        <v>4588</v>
      </c>
      <c r="T242" s="74"/>
      <c r="U242" s="74">
        <v>-16105</v>
      </c>
    </row>
    <row r="243" spans="1:21" ht="15" x14ac:dyDescent="0.2">
      <c r="A243" s="68">
        <v>752</v>
      </c>
      <c r="B243" s="69" t="s">
        <v>253</v>
      </c>
      <c r="C243" s="73">
        <v>4.7184876626336168E-3</v>
      </c>
      <c r="D243" s="61">
        <v>1714775</v>
      </c>
      <c r="E243" s="74">
        <v>0</v>
      </c>
      <c r="F243" s="74">
        <v>0</v>
      </c>
      <c r="G243" s="74">
        <v>0</v>
      </c>
      <c r="H243" s="74">
        <v>122177</v>
      </c>
      <c r="I243" s="74">
        <v>122177</v>
      </c>
      <c r="J243" s="74"/>
      <c r="K243" s="74">
        <v>783097</v>
      </c>
      <c r="L243" s="74">
        <v>0</v>
      </c>
      <c r="M243" s="74">
        <v>1587304</v>
      </c>
      <c r="N243" s="74">
        <v>1389958</v>
      </c>
      <c r="O243" s="74">
        <v>3760359</v>
      </c>
      <c r="P243" s="74"/>
      <c r="Q243" s="74">
        <v>-992138</v>
      </c>
      <c r="R243" s="74"/>
      <c r="S243" s="74">
        <v>-291104</v>
      </c>
      <c r="T243" s="74"/>
      <c r="U243" s="74">
        <v>-1283242</v>
      </c>
    </row>
    <row r="244" spans="1:21" ht="15" x14ac:dyDescent="0.2">
      <c r="A244" s="68">
        <v>753</v>
      </c>
      <c r="B244" s="69" t="s">
        <v>254</v>
      </c>
      <c r="C244" s="73">
        <v>3.5144535793998257E-3</v>
      </c>
      <c r="D244" s="61">
        <v>1277207</v>
      </c>
      <c r="E244" s="74">
        <v>0</v>
      </c>
      <c r="F244" s="74">
        <v>0</v>
      </c>
      <c r="G244" s="74">
        <v>0</v>
      </c>
      <c r="H244" s="74">
        <v>10613</v>
      </c>
      <c r="I244" s="74">
        <v>10613</v>
      </c>
      <c r="J244" s="74"/>
      <c r="K244" s="74">
        <v>583271</v>
      </c>
      <c r="L244" s="74">
        <v>0</v>
      </c>
      <c r="M244" s="74">
        <v>1182266</v>
      </c>
      <c r="N244" s="74">
        <v>1052055</v>
      </c>
      <c r="O244" s="74">
        <v>2817592</v>
      </c>
      <c r="P244" s="74"/>
      <c r="Q244" s="74">
        <v>-738971</v>
      </c>
      <c r="R244" s="74"/>
      <c r="S244" s="74">
        <v>-271049</v>
      </c>
      <c r="T244" s="74"/>
      <c r="U244" s="74">
        <v>-1010020</v>
      </c>
    </row>
    <row r="245" spans="1:21" ht="15" x14ac:dyDescent="0.2">
      <c r="A245" s="68">
        <v>754</v>
      </c>
      <c r="B245" s="69" t="s">
        <v>255</v>
      </c>
      <c r="C245" s="73">
        <v>2.3314467607246955E-3</v>
      </c>
      <c r="D245" s="61">
        <v>847285</v>
      </c>
      <c r="E245" s="74">
        <v>0</v>
      </c>
      <c r="F245" s="74">
        <v>0</v>
      </c>
      <c r="G245" s="74">
        <v>0</v>
      </c>
      <c r="H245" s="74">
        <v>286140</v>
      </c>
      <c r="I245" s="74">
        <v>286140</v>
      </c>
      <c r="J245" s="74"/>
      <c r="K245" s="74">
        <v>386935</v>
      </c>
      <c r="L245" s="74">
        <v>0</v>
      </c>
      <c r="M245" s="74">
        <v>784301</v>
      </c>
      <c r="N245" s="74">
        <v>1081590</v>
      </c>
      <c r="O245" s="74">
        <v>2252826</v>
      </c>
      <c r="P245" s="74"/>
      <c r="Q245" s="74">
        <v>-490225</v>
      </c>
      <c r="R245" s="74"/>
      <c r="S245" s="74">
        <v>-208703</v>
      </c>
      <c r="T245" s="74"/>
      <c r="U245" s="74">
        <v>-698928</v>
      </c>
    </row>
    <row r="246" spans="1:21" ht="15" x14ac:dyDescent="0.2">
      <c r="A246" s="68">
        <v>756</v>
      </c>
      <c r="B246" s="69" t="s">
        <v>256</v>
      </c>
      <c r="C246" s="73">
        <v>7.3011127121601531E-3</v>
      </c>
      <c r="D246" s="61">
        <v>2653341</v>
      </c>
      <c r="E246" s="74">
        <v>0</v>
      </c>
      <c r="F246" s="74">
        <v>0</v>
      </c>
      <c r="G246" s="74">
        <v>0</v>
      </c>
      <c r="H246" s="74">
        <v>930608</v>
      </c>
      <c r="I246" s="74">
        <v>930608</v>
      </c>
      <c r="J246" s="74"/>
      <c r="K246" s="74">
        <v>1211718</v>
      </c>
      <c r="L246" s="74">
        <v>0</v>
      </c>
      <c r="M246" s="74">
        <v>2456102</v>
      </c>
      <c r="N246" s="74">
        <v>1176</v>
      </c>
      <c r="O246" s="74">
        <v>3668996</v>
      </c>
      <c r="P246" s="74"/>
      <c r="Q246" s="74">
        <v>-1535176</v>
      </c>
      <c r="R246" s="74"/>
      <c r="S246" s="74">
        <v>263240</v>
      </c>
      <c r="T246" s="74"/>
      <c r="U246" s="74">
        <v>-1271936</v>
      </c>
    </row>
    <row r="247" spans="1:21" ht="15" x14ac:dyDescent="0.2">
      <c r="A247" s="68">
        <v>757</v>
      </c>
      <c r="B247" s="69" t="s">
        <v>257</v>
      </c>
      <c r="C247" s="73">
        <v>1.5939896655723694E-3</v>
      </c>
      <c r="D247" s="61">
        <v>579281</v>
      </c>
      <c r="E247" s="74">
        <v>0</v>
      </c>
      <c r="F247" s="74">
        <v>0</v>
      </c>
      <c r="G247" s="74">
        <v>0</v>
      </c>
      <c r="H247" s="74">
        <v>38742</v>
      </c>
      <c r="I247" s="74">
        <v>38742</v>
      </c>
      <c r="J247" s="74"/>
      <c r="K247" s="74">
        <v>264544</v>
      </c>
      <c r="L247" s="74">
        <v>0</v>
      </c>
      <c r="M247" s="74">
        <v>536220</v>
      </c>
      <c r="N247" s="74">
        <v>113981</v>
      </c>
      <c r="O247" s="74">
        <v>914745</v>
      </c>
      <c r="P247" s="74"/>
      <c r="Q247" s="74">
        <v>-335162</v>
      </c>
      <c r="R247" s="74"/>
      <c r="S247" s="74">
        <v>-32815</v>
      </c>
      <c r="T247" s="74"/>
      <c r="U247" s="74">
        <v>-367977</v>
      </c>
    </row>
    <row r="248" spans="1:21" ht="15" x14ac:dyDescent="0.2">
      <c r="A248" s="68">
        <v>759</v>
      </c>
      <c r="B248" s="69" t="s">
        <v>258</v>
      </c>
      <c r="C248" s="73">
        <v>0</v>
      </c>
      <c r="D248" s="61">
        <v>0</v>
      </c>
      <c r="E248" s="74">
        <v>0</v>
      </c>
      <c r="F248" s="74">
        <v>0</v>
      </c>
      <c r="G248" s="74">
        <v>0</v>
      </c>
      <c r="H248" s="74">
        <v>0</v>
      </c>
      <c r="I248" s="74">
        <v>0</v>
      </c>
      <c r="J248" s="74"/>
      <c r="K248" s="74">
        <v>0</v>
      </c>
      <c r="L248" s="74">
        <v>0</v>
      </c>
      <c r="M248" s="74">
        <v>0</v>
      </c>
      <c r="N248" s="74">
        <v>0</v>
      </c>
      <c r="O248" s="74">
        <v>0</v>
      </c>
      <c r="P248" s="74"/>
      <c r="Q248" s="74">
        <v>0</v>
      </c>
      <c r="R248" s="74"/>
      <c r="S248" s="74">
        <v>0</v>
      </c>
      <c r="T248" s="74"/>
      <c r="U248" s="74">
        <v>0</v>
      </c>
    </row>
    <row r="249" spans="1:21" ht="15" x14ac:dyDescent="0.2">
      <c r="A249" s="68">
        <v>760</v>
      </c>
      <c r="B249" s="69" t="s">
        <v>259</v>
      </c>
      <c r="C249" s="73">
        <v>0</v>
      </c>
      <c r="D249" s="61">
        <v>0</v>
      </c>
      <c r="E249" s="74">
        <v>0</v>
      </c>
      <c r="F249" s="74">
        <v>0</v>
      </c>
      <c r="G249" s="74">
        <v>0</v>
      </c>
      <c r="H249" s="74">
        <v>0</v>
      </c>
      <c r="I249" s="74">
        <v>0</v>
      </c>
      <c r="J249" s="74"/>
      <c r="K249" s="74">
        <v>0</v>
      </c>
      <c r="L249" s="74">
        <v>0</v>
      </c>
      <c r="M249" s="74">
        <v>0</v>
      </c>
      <c r="N249" s="74">
        <v>0</v>
      </c>
      <c r="O249" s="74">
        <v>0</v>
      </c>
      <c r="P249" s="74"/>
      <c r="Q249" s="74">
        <v>0</v>
      </c>
      <c r="R249" s="74"/>
      <c r="S249" s="74">
        <v>0</v>
      </c>
      <c r="T249" s="74"/>
      <c r="U249" s="74">
        <v>0</v>
      </c>
    </row>
    <row r="250" spans="1:21" ht="15" x14ac:dyDescent="0.2">
      <c r="A250" s="68">
        <v>761</v>
      </c>
      <c r="B250" s="69" t="s">
        <v>260</v>
      </c>
      <c r="C250" s="73">
        <v>1.3332978388929816E-3</v>
      </c>
      <c r="D250" s="61">
        <v>484542</v>
      </c>
      <c r="E250" s="74">
        <v>0</v>
      </c>
      <c r="F250" s="74">
        <v>0</v>
      </c>
      <c r="G250" s="74">
        <v>0</v>
      </c>
      <c r="H250" s="74">
        <v>419</v>
      </c>
      <c r="I250" s="74">
        <v>419</v>
      </c>
      <c r="J250" s="74"/>
      <c r="K250" s="74">
        <v>221279</v>
      </c>
      <c r="L250" s="74">
        <v>0</v>
      </c>
      <c r="M250" s="74">
        <v>448523</v>
      </c>
      <c r="N250" s="74">
        <v>237014</v>
      </c>
      <c r="O250" s="74">
        <v>906816</v>
      </c>
      <c r="P250" s="74"/>
      <c r="Q250" s="74">
        <v>-280347</v>
      </c>
      <c r="R250" s="74"/>
      <c r="S250" s="74">
        <v>-60963</v>
      </c>
      <c r="T250" s="74"/>
      <c r="U250" s="74">
        <v>-341310</v>
      </c>
    </row>
    <row r="251" spans="1:21" ht="15" x14ac:dyDescent="0.2">
      <c r="A251" s="68">
        <v>762</v>
      </c>
      <c r="B251" s="69" t="s">
        <v>261</v>
      </c>
      <c r="C251" s="73">
        <v>0</v>
      </c>
      <c r="D251" s="61">
        <v>0</v>
      </c>
      <c r="E251" s="74">
        <v>0</v>
      </c>
      <c r="F251" s="74">
        <v>0</v>
      </c>
      <c r="G251" s="74">
        <v>0</v>
      </c>
      <c r="H251" s="74">
        <v>0</v>
      </c>
      <c r="I251" s="74">
        <v>0</v>
      </c>
      <c r="J251" s="74"/>
      <c r="K251" s="74">
        <v>0</v>
      </c>
      <c r="L251" s="74">
        <v>0</v>
      </c>
      <c r="M251" s="74">
        <v>0</v>
      </c>
      <c r="N251" s="74">
        <v>0</v>
      </c>
      <c r="O251" s="74">
        <v>0</v>
      </c>
      <c r="P251" s="74"/>
      <c r="Q251" s="74">
        <v>0</v>
      </c>
      <c r="R251" s="74"/>
      <c r="S251" s="74">
        <v>0</v>
      </c>
      <c r="T251" s="74"/>
      <c r="U251" s="74">
        <v>0</v>
      </c>
    </row>
    <row r="252" spans="1:21" ht="15" x14ac:dyDescent="0.2">
      <c r="A252" s="68">
        <v>765</v>
      </c>
      <c r="B252" s="69" t="s">
        <v>262</v>
      </c>
      <c r="C252" s="73">
        <v>1.6612671308803981E-2</v>
      </c>
      <c r="D252" s="61">
        <v>6037305</v>
      </c>
      <c r="E252" s="74">
        <v>0</v>
      </c>
      <c r="F252" s="74">
        <v>0</v>
      </c>
      <c r="G252" s="74">
        <v>0</v>
      </c>
      <c r="H252" s="74">
        <v>486041</v>
      </c>
      <c r="I252" s="74">
        <v>486041</v>
      </c>
      <c r="J252" s="74"/>
      <c r="K252" s="74">
        <v>2757097</v>
      </c>
      <c r="L252" s="74">
        <v>0</v>
      </c>
      <c r="M252" s="74">
        <v>5588519</v>
      </c>
      <c r="N252" s="74">
        <v>1286310</v>
      </c>
      <c r="O252" s="74">
        <v>9631926</v>
      </c>
      <c r="P252" s="74"/>
      <c r="Q252" s="74">
        <v>-3493082</v>
      </c>
      <c r="R252" s="74"/>
      <c r="S252" s="74">
        <v>-202680</v>
      </c>
      <c r="T252" s="74"/>
      <c r="U252" s="74">
        <v>-3695762</v>
      </c>
    </row>
    <row r="253" spans="1:21" ht="15" x14ac:dyDescent="0.2">
      <c r="A253" s="68">
        <v>766</v>
      </c>
      <c r="B253" s="69" t="s">
        <v>263</v>
      </c>
      <c r="C253" s="73">
        <v>1.040015285653383E-4</v>
      </c>
      <c r="D253" s="61">
        <v>37795</v>
      </c>
      <c r="E253" s="74">
        <v>0</v>
      </c>
      <c r="F253" s="74">
        <v>0</v>
      </c>
      <c r="G253" s="74">
        <v>0</v>
      </c>
      <c r="H253" s="74">
        <v>41529</v>
      </c>
      <c r="I253" s="74">
        <v>41529</v>
      </c>
      <c r="J253" s="74"/>
      <c r="K253" s="74">
        <v>17260</v>
      </c>
      <c r="L253" s="74">
        <v>0</v>
      </c>
      <c r="M253" s="74">
        <v>34986</v>
      </c>
      <c r="N253" s="74">
        <v>38101</v>
      </c>
      <c r="O253" s="74">
        <v>90347</v>
      </c>
      <c r="P253" s="74"/>
      <c r="Q253" s="74">
        <v>-21868</v>
      </c>
      <c r="R253" s="74"/>
      <c r="S253" s="74">
        <v>-7261</v>
      </c>
      <c r="T253" s="74"/>
      <c r="U253" s="74">
        <v>-29129</v>
      </c>
    </row>
    <row r="254" spans="1:21" ht="15" x14ac:dyDescent="0.2">
      <c r="A254" s="68">
        <v>767</v>
      </c>
      <c r="B254" s="69" t="s">
        <v>264</v>
      </c>
      <c r="C254" s="73">
        <v>1.478333908045684E-2</v>
      </c>
      <c r="D254" s="61">
        <v>5372500</v>
      </c>
      <c r="E254" s="74">
        <v>0</v>
      </c>
      <c r="F254" s="74">
        <v>0</v>
      </c>
      <c r="G254" s="74">
        <v>0</v>
      </c>
      <c r="H254" s="74">
        <v>1007995</v>
      </c>
      <c r="I254" s="74">
        <v>1007995</v>
      </c>
      <c r="J254" s="74"/>
      <c r="K254" s="74">
        <v>2453494</v>
      </c>
      <c r="L254" s="74">
        <v>0</v>
      </c>
      <c r="M254" s="74">
        <v>4973130</v>
      </c>
      <c r="N254" s="74">
        <v>203895</v>
      </c>
      <c r="O254" s="74">
        <v>7630519</v>
      </c>
      <c r="P254" s="74"/>
      <c r="Q254" s="74">
        <v>-3108435</v>
      </c>
      <c r="R254" s="74"/>
      <c r="S254" s="74">
        <v>220430</v>
      </c>
      <c r="T254" s="74"/>
      <c r="U254" s="74">
        <v>-2888005</v>
      </c>
    </row>
    <row r="255" spans="1:21" ht="15" x14ac:dyDescent="0.2">
      <c r="A255" s="68">
        <v>768</v>
      </c>
      <c r="B255" s="69" t="s">
        <v>265</v>
      </c>
      <c r="C255" s="73">
        <v>3.3425591938282544E-3</v>
      </c>
      <c r="D255" s="61">
        <v>1214742</v>
      </c>
      <c r="E255" s="74">
        <v>0</v>
      </c>
      <c r="F255" s="74">
        <v>0</v>
      </c>
      <c r="G255" s="74">
        <v>0</v>
      </c>
      <c r="H255" s="74">
        <v>1019</v>
      </c>
      <c r="I255" s="74">
        <v>1019</v>
      </c>
      <c r="J255" s="74"/>
      <c r="K255" s="74">
        <v>554743</v>
      </c>
      <c r="L255" s="74">
        <v>0</v>
      </c>
      <c r="M255" s="74">
        <v>1124440</v>
      </c>
      <c r="N255" s="74">
        <v>243643</v>
      </c>
      <c r="O255" s="74">
        <v>1922826</v>
      </c>
      <c r="P255" s="74"/>
      <c r="Q255" s="74">
        <v>-702826</v>
      </c>
      <c r="R255" s="74"/>
      <c r="S255" s="74">
        <v>-83109</v>
      </c>
      <c r="T255" s="74"/>
      <c r="U255" s="74">
        <v>-785935</v>
      </c>
    </row>
    <row r="256" spans="1:21" ht="15" x14ac:dyDescent="0.2">
      <c r="A256" s="68">
        <v>769</v>
      </c>
      <c r="B256" s="69" t="s">
        <v>266</v>
      </c>
      <c r="C256" s="73">
        <v>6.0909023310501218E-3</v>
      </c>
      <c r="D256" s="61">
        <v>2213530</v>
      </c>
      <c r="E256" s="74">
        <v>0</v>
      </c>
      <c r="F256" s="74">
        <v>0</v>
      </c>
      <c r="G256" s="74">
        <v>0</v>
      </c>
      <c r="H256" s="74">
        <v>0</v>
      </c>
      <c r="I256" s="74">
        <v>0</v>
      </c>
      <c r="J256" s="74"/>
      <c r="K256" s="74">
        <v>1010867</v>
      </c>
      <c r="L256" s="74">
        <v>0</v>
      </c>
      <c r="M256" s="74">
        <v>2048986</v>
      </c>
      <c r="N256" s="74">
        <v>1936139</v>
      </c>
      <c r="O256" s="74">
        <v>4995992</v>
      </c>
      <c r="P256" s="74"/>
      <c r="Q256" s="74">
        <v>-1280710</v>
      </c>
      <c r="R256" s="74"/>
      <c r="S256" s="74">
        <v>-569872</v>
      </c>
      <c r="T256" s="74"/>
      <c r="U256" s="74">
        <v>-1850582</v>
      </c>
    </row>
    <row r="257" spans="1:21" ht="15" x14ac:dyDescent="0.2">
      <c r="A257" s="68">
        <v>770</v>
      </c>
      <c r="B257" s="69" t="s">
        <v>267</v>
      </c>
      <c r="C257" s="73">
        <v>2.8659613676007868E-3</v>
      </c>
      <c r="D257" s="61">
        <v>1041536</v>
      </c>
      <c r="E257" s="74">
        <v>0</v>
      </c>
      <c r="F257" s="74">
        <v>0</v>
      </c>
      <c r="G257" s="74">
        <v>0</v>
      </c>
      <c r="H257" s="74">
        <v>0</v>
      </c>
      <c r="I257" s="74">
        <v>0</v>
      </c>
      <c r="J257" s="74"/>
      <c r="K257" s="74">
        <v>475645</v>
      </c>
      <c r="L257" s="74">
        <v>0</v>
      </c>
      <c r="M257" s="74">
        <v>964112</v>
      </c>
      <c r="N257" s="74">
        <v>824623</v>
      </c>
      <c r="O257" s="74">
        <v>2264380</v>
      </c>
      <c r="P257" s="74"/>
      <c r="Q257" s="74">
        <v>-602615</v>
      </c>
      <c r="R257" s="74"/>
      <c r="S257" s="74">
        <v>-244177</v>
      </c>
      <c r="T257" s="74"/>
      <c r="U257" s="74">
        <v>-846792</v>
      </c>
    </row>
    <row r="258" spans="1:21" ht="15" x14ac:dyDescent="0.2">
      <c r="A258" s="68">
        <v>771</v>
      </c>
      <c r="B258" s="69" t="s">
        <v>268</v>
      </c>
      <c r="C258" s="73">
        <v>1.9710066042993211E-3</v>
      </c>
      <c r="D258" s="61">
        <v>716291</v>
      </c>
      <c r="E258" s="74">
        <v>0</v>
      </c>
      <c r="F258" s="74">
        <v>0</v>
      </c>
      <c r="G258" s="74">
        <v>0</v>
      </c>
      <c r="H258" s="74">
        <v>16071</v>
      </c>
      <c r="I258" s="74">
        <v>16071</v>
      </c>
      <c r="J258" s="74"/>
      <c r="K258" s="74">
        <v>327115</v>
      </c>
      <c r="L258" s="74">
        <v>0</v>
      </c>
      <c r="M258" s="74">
        <v>663049</v>
      </c>
      <c r="N258" s="74">
        <v>258434</v>
      </c>
      <c r="O258" s="74">
        <v>1248598</v>
      </c>
      <c r="P258" s="74"/>
      <c r="Q258" s="74">
        <v>-414437</v>
      </c>
      <c r="R258" s="74"/>
      <c r="S258" s="74">
        <v>-86175</v>
      </c>
      <c r="T258" s="74"/>
      <c r="U258" s="74">
        <v>-500612</v>
      </c>
    </row>
    <row r="259" spans="1:21" ht="15" x14ac:dyDescent="0.2">
      <c r="A259" s="68">
        <v>772</v>
      </c>
      <c r="B259" s="69" t="s">
        <v>269</v>
      </c>
      <c r="C259" s="73">
        <v>3.2457203803278188E-3</v>
      </c>
      <c r="D259" s="61">
        <v>1179547</v>
      </c>
      <c r="E259" s="74">
        <v>0</v>
      </c>
      <c r="F259" s="74">
        <v>0</v>
      </c>
      <c r="G259" s="74">
        <v>0</v>
      </c>
      <c r="H259" s="74">
        <v>16886</v>
      </c>
      <c r="I259" s="74">
        <v>16886</v>
      </c>
      <c r="J259" s="74"/>
      <c r="K259" s="74">
        <v>538671</v>
      </c>
      <c r="L259" s="74">
        <v>0</v>
      </c>
      <c r="M259" s="74">
        <v>1091864</v>
      </c>
      <c r="N259" s="74">
        <v>819360</v>
      </c>
      <c r="O259" s="74">
        <v>2449895</v>
      </c>
      <c r="P259" s="74"/>
      <c r="Q259" s="74">
        <v>-682465</v>
      </c>
      <c r="R259" s="74"/>
      <c r="S259" s="74">
        <v>-196915</v>
      </c>
      <c r="T259" s="74"/>
      <c r="U259" s="74">
        <v>-879380</v>
      </c>
    </row>
    <row r="260" spans="1:21" ht="15" x14ac:dyDescent="0.2">
      <c r="A260" s="68">
        <v>773</v>
      </c>
      <c r="B260" s="69" t="s">
        <v>270</v>
      </c>
      <c r="C260" s="73">
        <v>2.2875686031913586E-3</v>
      </c>
      <c r="D260" s="61">
        <v>831340</v>
      </c>
      <c r="E260" s="74">
        <v>0</v>
      </c>
      <c r="F260" s="74">
        <v>0</v>
      </c>
      <c r="G260" s="74">
        <v>0</v>
      </c>
      <c r="H260" s="74">
        <v>0</v>
      </c>
      <c r="I260" s="74">
        <v>0</v>
      </c>
      <c r="J260" s="74"/>
      <c r="K260" s="74">
        <v>379653</v>
      </c>
      <c r="L260" s="74">
        <v>0</v>
      </c>
      <c r="M260" s="74">
        <v>769540</v>
      </c>
      <c r="N260" s="74">
        <v>490179</v>
      </c>
      <c r="O260" s="74">
        <v>1639372</v>
      </c>
      <c r="P260" s="74"/>
      <c r="Q260" s="74">
        <v>-480998</v>
      </c>
      <c r="R260" s="74"/>
      <c r="S260" s="74">
        <v>-145686</v>
      </c>
      <c r="T260" s="74"/>
      <c r="U260" s="74">
        <v>-626684</v>
      </c>
    </row>
    <row r="261" spans="1:21" ht="15" x14ac:dyDescent="0.2">
      <c r="A261" s="68">
        <v>774</v>
      </c>
      <c r="B261" s="69" t="s">
        <v>271</v>
      </c>
      <c r="C261" s="73">
        <v>2.5803438561625021E-3</v>
      </c>
      <c r="D261" s="61">
        <v>937741</v>
      </c>
      <c r="E261" s="74">
        <v>0</v>
      </c>
      <c r="F261" s="74">
        <v>0</v>
      </c>
      <c r="G261" s="74">
        <v>0</v>
      </c>
      <c r="H261" s="74">
        <v>6581</v>
      </c>
      <c r="I261" s="74">
        <v>6581</v>
      </c>
      <c r="J261" s="74"/>
      <c r="K261" s="74">
        <v>428243</v>
      </c>
      <c r="L261" s="74">
        <v>0</v>
      </c>
      <c r="M261" s="74">
        <v>868030</v>
      </c>
      <c r="N261" s="74">
        <v>380335</v>
      </c>
      <c r="O261" s="74">
        <v>1676608</v>
      </c>
      <c r="P261" s="74"/>
      <c r="Q261" s="74">
        <v>-542559</v>
      </c>
      <c r="R261" s="74"/>
      <c r="S261" s="74">
        <v>-73862</v>
      </c>
      <c r="T261" s="74"/>
      <c r="U261" s="74">
        <v>-616421</v>
      </c>
    </row>
    <row r="262" spans="1:21" ht="15" x14ac:dyDescent="0.2">
      <c r="A262" s="68">
        <v>775</v>
      </c>
      <c r="B262" s="69" t="s">
        <v>272</v>
      </c>
      <c r="C262" s="73">
        <v>3.2186767998403231E-3</v>
      </c>
      <c r="D262" s="61">
        <v>1169719</v>
      </c>
      <c r="E262" s="74">
        <v>0</v>
      </c>
      <c r="F262" s="74">
        <v>0</v>
      </c>
      <c r="G262" s="74">
        <v>0</v>
      </c>
      <c r="H262" s="74">
        <v>159150</v>
      </c>
      <c r="I262" s="74">
        <v>159150</v>
      </c>
      <c r="J262" s="74"/>
      <c r="K262" s="74">
        <v>534183</v>
      </c>
      <c r="L262" s="74">
        <v>0</v>
      </c>
      <c r="M262" s="74">
        <v>1082766</v>
      </c>
      <c r="N262" s="74">
        <v>157086</v>
      </c>
      <c r="O262" s="74">
        <v>1774035</v>
      </c>
      <c r="P262" s="74"/>
      <c r="Q262" s="74">
        <v>-676779</v>
      </c>
      <c r="R262" s="74"/>
      <c r="S262" s="74">
        <v>-19421</v>
      </c>
      <c r="T262" s="74"/>
      <c r="U262" s="74">
        <v>-696200</v>
      </c>
    </row>
    <row r="263" spans="1:21" ht="15" x14ac:dyDescent="0.2">
      <c r="A263" s="68">
        <v>776</v>
      </c>
      <c r="B263" s="69" t="s">
        <v>273</v>
      </c>
      <c r="C263" s="73">
        <v>2.8629250262881215E-3</v>
      </c>
      <c r="D263" s="61">
        <v>1040430</v>
      </c>
      <c r="E263" s="74">
        <v>0</v>
      </c>
      <c r="F263" s="74">
        <v>0</v>
      </c>
      <c r="G263" s="74">
        <v>0</v>
      </c>
      <c r="H263" s="74">
        <v>5115</v>
      </c>
      <c r="I263" s="74">
        <v>5115</v>
      </c>
      <c r="J263" s="74"/>
      <c r="K263" s="74">
        <v>475141</v>
      </c>
      <c r="L263" s="74">
        <v>0</v>
      </c>
      <c r="M263" s="74">
        <v>963091</v>
      </c>
      <c r="N263" s="74">
        <v>288254</v>
      </c>
      <c r="O263" s="74">
        <v>1726486</v>
      </c>
      <c r="P263" s="74"/>
      <c r="Q263" s="74">
        <v>-601976</v>
      </c>
      <c r="R263" s="74"/>
      <c r="S263" s="74">
        <v>-74026</v>
      </c>
      <c r="T263" s="74"/>
      <c r="U263" s="74">
        <v>-676002</v>
      </c>
    </row>
    <row r="264" spans="1:21" ht="15" x14ac:dyDescent="0.2">
      <c r="A264" s="68">
        <v>777</v>
      </c>
      <c r="B264" s="69" t="s">
        <v>274</v>
      </c>
      <c r="C264" s="73">
        <v>1.4666472682338522E-2</v>
      </c>
      <c r="D264" s="61">
        <v>5330023</v>
      </c>
      <c r="E264" s="74">
        <v>0</v>
      </c>
      <c r="F264" s="74">
        <v>0</v>
      </c>
      <c r="G264" s="74">
        <v>0</v>
      </c>
      <c r="H264" s="74">
        <v>0</v>
      </c>
      <c r="I264" s="74">
        <v>0</v>
      </c>
      <c r="J264" s="74"/>
      <c r="K264" s="74">
        <v>2434099</v>
      </c>
      <c r="L264" s="74">
        <v>0</v>
      </c>
      <c r="M264" s="74">
        <v>4933816</v>
      </c>
      <c r="N264" s="74">
        <v>1707542</v>
      </c>
      <c r="O264" s="74">
        <v>9075457</v>
      </c>
      <c r="P264" s="74"/>
      <c r="Q264" s="74">
        <v>-3083862</v>
      </c>
      <c r="R264" s="74"/>
      <c r="S264" s="74">
        <v>-727484</v>
      </c>
      <c r="T264" s="74"/>
      <c r="U264" s="74">
        <v>-3811346</v>
      </c>
    </row>
    <row r="265" spans="1:21" ht="15" x14ac:dyDescent="0.2">
      <c r="A265" s="68">
        <v>778</v>
      </c>
      <c r="B265" s="69" t="s">
        <v>275</v>
      </c>
      <c r="C265" s="73">
        <v>3.7323216373391366E-3</v>
      </c>
      <c r="D265" s="61">
        <v>1356383</v>
      </c>
      <c r="E265" s="74">
        <v>0</v>
      </c>
      <c r="F265" s="74">
        <v>0</v>
      </c>
      <c r="G265" s="74">
        <v>0</v>
      </c>
      <c r="H265" s="74">
        <v>303586</v>
      </c>
      <c r="I265" s="74">
        <v>303586</v>
      </c>
      <c r="J265" s="74"/>
      <c r="K265" s="74">
        <v>619429</v>
      </c>
      <c r="L265" s="74">
        <v>0</v>
      </c>
      <c r="M265" s="74">
        <v>1255557</v>
      </c>
      <c r="N265" s="74">
        <v>0</v>
      </c>
      <c r="O265" s="74">
        <v>1874986</v>
      </c>
      <c r="P265" s="74"/>
      <c r="Q265" s="74">
        <v>-784782</v>
      </c>
      <c r="R265" s="74"/>
      <c r="S265" s="74">
        <v>161003</v>
      </c>
      <c r="T265" s="74"/>
      <c r="U265" s="74">
        <v>-623779</v>
      </c>
    </row>
    <row r="266" spans="1:21" ht="15" x14ac:dyDescent="0.2">
      <c r="A266" s="68">
        <v>779</v>
      </c>
      <c r="B266" s="69" t="s">
        <v>423</v>
      </c>
      <c r="C266" s="73">
        <v>4.0756014503698099E-3</v>
      </c>
      <c r="D266" s="61">
        <v>1481137</v>
      </c>
      <c r="E266" s="74">
        <v>0</v>
      </c>
      <c r="F266" s="74">
        <v>0</v>
      </c>
      <c r="G266" s="74">
        <v>0</v>
      </c>
      <c r="H266" s="74">
        <v>3748087</v>
      </c>
      <c r="I266" s="74">
        <v>3748087</v>
      </c>
      <c r="J266" s="74"/>
      <c r="K266" s="74">
        <v>676401</v>
      </c>
      <c r="L266" s="74">
        <v>0</v>
      </c>
      <c r="M266" s="74">
        <v>1371036</v>
      </c>
      <c r="N266" s="74">
        <v>0</v>
      </c>
      <c r="O266" s="74">
        <v>2047437</v>
      </c>
      <c r="P266" s="74"/>
      <c r="Q266" s="74">
        <v>-856962</v>
      </c>
      <c r="R266" s="74"/>
      <c r="S266" s="74">
        <v>771211</v>
      </c>
      <c r="T266" s="74"/>
      <c r="U266" s="74">
        <v>-85751</v>
      </c>
    </row>
    <row r="267" spans="1:21" ht="15" x14ac:dyDescent="0.2">
      <c r="A267" s="68">
        <v>785</v>
      </c>
      <c r="B267" s="69" t="s">
        <v>276</v>
      </c>
      <c r="C267" s="73">
        <v>3.6341258785127844E-3</v>
      </c>
      <c r="D267" s="61">
        <v>1320695</v>
      </c>
      <c r="E267" s="74">
        <v>0</v>
      </c>
      <c r="F267" s="74">
        <v>0</v>
      </c>
      <c r="G267" s="74">
        <v>0</v>
      </c>
      <c r="H267" s="74">
        <v>107319</v>
      </c>
      <c r="I267" s="74">
        <v>107319</v>
      </c>
      <c r="J267" s="74"/>
      <c r="K267" s="74">
        <v>603132</v>
      </c>
      <c r="L267" s="74">
        <v>0</v>
      </c>
      <c r="M267" s="74">
        <v>1222524</v>
      </c>
      <c r="N267" s="74">
        <v>344282</v>
      </c>
      <c r="O267" s="74">
        <v>2169938</v>
      </c>
      <c r="P267" s="74"/>
      <c r="Q267" s="74">
        <v>-764134</v>
      </c>
      <c r="R267" s="74"/>
      <c r="S267" s="74">
        <v>31292</v>
      </c>
      <c r="T267" s="74"/>
      <c r="U267" s="74">
        <v>-732842</v>
      </c>
    </row>
    <row r="268" spans="1:21" ht="15" x14ac:dyDescent="0.2">
      <c r="A268" s="68">
        <v>786</v>
      </c>
      <c r="B268" s="69" t="s">
        <v>277</v>
      </c>
      <c r="C268" s="73">
        <v>0</v>
      </c>
      <c r="D268" s="61">
        <v>0</v>
      </c>
      <c r="E268" s="74">
        <v>0</v>
      </c>
      <c r="F268" s="74">
        <v>0</v>
      </c>
      <c r="G268" s="74">
        <v>0</v>
      </c>
      <c r="H268" s="74">
        <v>0</v>
      </c>
      <c r="I268" s="74">
        <v>0</v>
      </c>
      <c r="J268" s="74"/>
      <c r="K268" s="74">
        <v>0</v>
      </c>
      <c r="L268" s="74">
        <v>0</v>
      </c>
      <c r="M268" s="74">
        <v>0</v>
      </c>
      <c r="N268" s="74">
        <v>3021</v>
      </c>
      <c r="O268" s="74">
        <v>3021</v>
      </c>
      <c r="P268" s="74"/>
      <c r="Q268" s="74">
        <v>0</v>
      </c>
      <c r="R268" s="74"/>
      <c r="S268" s="74">
        <v>-7022</v>
      </c>
      <c r="T268" s="74"/>
      <c r="U268" s="74">
        <v>-7022</v>
      </c>
    </row>
    <row r="269" spans="1:21" ht="15" x14ac:dyDescent="0.2">
      <c r="A269" s="68">
        <v>794</v>
      </c>
      <c r="B269" s="69" t="s">
        <v>278</v>
      </c>
      <c r="C269" s="73">
        <v>4.0945506074562205E-3</v>
      </c>
      <c r="D269" s="61">
        <v>1488018</v>
      </c>
      <c r="E269" s="74">
        <v>0</v>
      </c>
      <c r="F269" s="74">
        <v>0</v>
      </c>
      <c r="G269" s="74">
        <v>0</v>
      </c>
      <c r="H269" s="74">
        <v>397616</v>
      </c>
      <c r="I269" s="74">
        <v>397616</v>
      </c>
      <c r="J269" s="74"/>
      <c r="K269" s="74">
        <v>679546</v>
      </c>
      <c r="L269" s="74">
        <v>0</v>
      </c>
      <c r="M269" s="74">
        <v>1377411</v>
      </c>
      <c r="N269" s="74">
        <v>230559</v>
      </c>
      <c r="O269" s="74">
        <v>2287516</v>
      </c>
      <c r="P269" s="74"/>
      <c r="Q269" s="74">
        <v>-860946</v>
      </c>
      <c r="R269" s="74"/>
      <c r="S269" s="74">
        <v>-10352</v>
      </c>
      <c r="T269" s="74"/>
      <c r="U269" s="74">
        <v>-871298</v>
      </c>
    </row>
    <row r="270" spans="1:21" ht="15" x14ac:dyDescent="0.2">
      <c r="A270" s="68">
        <v>820</v>
      </c>
      <c r="B270" s="69" t="s">
        <v>279</v>
      </c>
      <c r="C270" s="73">
        <v>4.6684887449985283E-6</v>
      </c>
      <c r="D270" s="61">
        <v>1698</v>
      </c>
      <c r="E270" s="74">
        <v>0</v>
      </c>
      <c r="F270" s="74">
        <v>0</v>
      </c>
      <c r="G270" s="74">
        <v>0</v>
      </c>
      <c r="H270" s="74">
        <v>4294</v>
      </c>
      <c r="I270" s="74">
        <v>4294</v>
      </c>
      <c r="J270" s="74"/>
      <c r="K270" s="74">
        <v>775</v>
      </c>
      <c r="L270" s="74">
        <v>0</v>
      </c>
      <c r="M270" s="74">
        <v>1570</v>
      </c>
      <c r="N270" s="74">
        <v>0</v>
      </c>
      <c r="O270" s="74">
        <v>2345</v>
      </c>
      <c r="P270" s="74"/>
      <c r="Q270" s="74">
        <v>-981</v>
      </c>
      <c r="R270" s="74"/>
      <c r="S270" s="74">
        <v>883</v>
      </c>
      <c r="T270" s="74"/>
      <c r="U270" s="74">
        <v>-98</v>
      </c>
    </row>
    <row r="271" spans="1:21" ht="15" x14ac:dyDescent="0.2">
      <c r="A271" s="68">
        <v>834</v>
      </c>
      <c r="B271" s="69" t="s">
        <v>280</v>
      </c>
      <c r="C271" s="73">
        <v>6.448184294627761E-6</v>
      </c>
      <c r="D271" s="61">
        <v>2345</v>
      </c>
      <c r="E271" s="74">
        <v>0</v>
      </c>
      <c r="F271" s="74">
        <v>0</v>
      </c>
      <c r="G271" s="74">
        <v>0</v>
      </c>
      <c r="H271" s="74">
        <v>5931</v>
      </c>
      <c r="I271" s="74">
        <v>5931</v>
      </c>
      <c r="J271" s="74"/>
      <c r="K271" s="74">
        <v>1070</v>
      </c>
      <c r="L271" s="74">
        <v>0</v>
      </c>
      <c r="M271" s="74">
        <v>2169</v>
      </c>
      <c r="N271" s="74">
        <v>0</v>
      </c>
      <c r="O271" s="74">
        <v>3239</v>
      </c>
      <c r="P271" s="74"/>
      <c r="Q271" s="74">
        <v>-1355</v>
      </c>
      <c r="R271" s="74"/>
      <c r="S271" s="74">
        <v>1220</v>
      </c>
      <c r="T271" s="74"/>
      <c r="U271" s="74">
        <v>-135</v>
      </c>
    </row>
    <row r="272" spans="1:21" ht="15" x14ac:dyDescent="0.2">
      <c r="A272" s="68">
        <v>837</v>
      </c>
      <c r="B272" s="69" t="s">
        <v>281</v>
      </c>
      <c r="C272" s="73">
        <v>0</v>
      </c>
      <c r="D272" s="61">
        <v>0</v>
      </c>
      <c r="E272" s="74">
        <v>0</v>
      </c>
      <c r="F272" s="74">
        <v>0</v>
      </c>
      <c r="G272" s="74">
        <v>0</v>
      </c>
      <c r="H272" s="74">
        <v>0</v>
      </c>
      <c r="I272" s="74">
        <v>0</v>
      </c>
      <c r="J272" s="74"/>
      <c r="K272" s="74">
        <v>0</v>
      </c>
      <c r="L272" s="74">
        <v>0</v>
      </c>
      <c r="M272" s="74">
        <v>0</v>
      </c>
      <c r="N272" s="74">
        <v>0</v>
      </c>
      <c r="O272" s="74">
        <v>0</v>
      </c>
      <c r="P272" s="74"/>
      <c r="Q272" s="74">
        <v>0</v>
      </c>
      <c r="R272" s="74"/>
      <c r="S272" s="74">
        <v>0</v>
      </c>
      <c r="T272" s="74"/>
      <c r="U272" s="74">
        <v>0</v>
      </c>
    </row>
    <row r="273" spans="1:21" ht="15" x14ac:dyDescent="0.2">
      <c r="A273" s="68">
        <v>838</v>
      </c>
      <c r="B273" s="69" t="s">
        <v>282</v>
      </c>
      <c r="C273" s="73">
        <v>0</v>
      </c>
      <c r="D273" s="61">
        <v>0</v>
      </c>
      <c r="E273" s="74">
        <v>0</v>
      </c>
      <c r="F273" s="74">
        <v>0</v>
      </c>
      <c r="G273" s="74">
        <v>0</v>
      </c>
      <c r="H273" s="74">
        <v>0</v>
      </c>
      <c r="I273" s="74">
        <v>0</v>
      </c>
      <c r="J273" s="74"/>
      <c r="K273" s="74">
        <v>0</v>
      </c>
      <c r="L273" s="74">
        <v>0</v>
      </c>
      <c r="M273" s="74">
        <v>0</v>
      </c>
      <c r="N273" s="74">
        <v>0</v>
      </c>
      <c r="O273" s="74">
        <v>0</v>
      </c>
      <c r="P273" s="74"/>
      <c r="Q273" s="74">
        <v>0</v>
      </c>
      <c r="R273" s="74"/>
      <c r="S273" s="74">
        <v>0</v>
      </c>
      <c r="T273" s="74"/>
      <c r="U273" s="74">
        <v>0</v>
      </c>
    </row>
    <row r="274" spans="1:21" ht="15" x14ac:dyDescent="0.2">
      <c r="A274" s="68">
        <v>839</v>
      </c>
      <c r="B274" s="69" t="s">
        <v>283</v>
      </c>
      <c r="C274" s="73">
        <v>6.4133695703220189E-6</v>
      </c>
      <c r="D274" s="61">
        <v>2332</v>
      </c>
      <c r="E274" s="74">
        <v>0</v>
      </c>
      <c r="F274" s="74">
        <v>0</v>
      </c>
      <c r="G274" s="74">
        <v>0</v>
      </c>
      <c r="H274" s="74">
        <v>5898</v>
      </c>
      <c r="I274" s="74">
        <v>5898</v>
      </c>
      <c r="J274" s="74"/>
      <c r="K274" s="74">
        <v>1064</v>
      </c>
      <c r="L274" s="74">
        <v>0</v>
      </c>
      <c r="M274" s="74">
        <v>2157</v>
      </c>
      <c r="N274" s="74">
        <v>0</v>
      </c>
      <c r="O274" s="74">
        <v>3221</v>
      </c>
      <c r="P274" s="74"/>
      <c r="Q274" s="74">
        <v>-1349</v>
      </c>
      <c r="R274" s="74"/>
      <c r="S274" s="74">
        <v>1214</v>
      </c>
      <c r="T274" s="74"/>
      <c r="U274" s="74">
        <v>-135</v>
      </c>
    </row>
    <row r="275" spans="1:21" ht="15" x14ac:dyDescent="0.2">
      <c r="A275" s="68">
        <v>840</v>
      </c>
      <c r="B275" s="69" t="s">
        <v>284</v>
      </c>
      <c r="C275" s="73">
        <v>0</v>
      </c>
      <c r="D275" s="61">
        <v>0</v>
      </c>
      <c r="E275" s="74">
        <v>0</v>
      </c>
      <c r="F275" s="74">
        <v>0</v>
      </c>
      <c r="G275" s="74">
        <v>0</v>
      </c>
      <c r="H275" s="74">
        <v>0</v>
      </c>
      <c r="I275" s="74">
        <v>0</v>
      </c>
      <c r="J275" s="74"/>
      <c r="K275" s="74">
        <v>0</v>
      </c>
      <c r="L275" s="74">
        <v>0</v>
      </c>
      <c r="M275" s="74">
        <v>0</v>
      </c>
      <c r="N275" s="74">
        <v>0</v>
      </c>
      <c r="O275" s="74">
        <v>0</v>
      </c>
      <c r="P275" s="74"/>
      <c r="Q275" s="74">
        <v>0</v>
      </c>
      <c r="R275" s="74"/>
      <c r="S275" s="74">
        <v>0</v>
      </c>
      <c r="T275" s="74"/>
      <c r="U275" s="74">
        <v>0</v>
      </c>
    </row>
    <row r="276" spans="1:21" ht="15" x14ac:dyDescent="0.2">
      <c r="A276" s="68">
        <v>841</v>
      </c>
      <c r="B276" s="69" t="s">
        <v>285</v>
      </c>
      <c r="C276" s="73">
        <v>3.7697217693855836E-4</v>
      </c>
      <c r="D276" s="61">
        <v>136998</v>
      </c>
      <c r="E276" s="74">
        <v>0</v>
      </c>
      <c r="F276" s="74">
        <v>0</v>
      </c>
      <c r="G276" s="74">
        <v>0</v>
      </c>
      <c r="H276" s="74">
        <v>42288</v>
      </c>
      <c r="I276" s="74">
        <v>42288</v>
      </c>
      <c r="J276" s="74"/>
      <c r="K276" s="74">
        <v>62564</v>
      </c>
      <c r="L276" s="74">
        <v>0</v>
      </c>
      <c r="M276" s="74">
        <v>126814</v>
      </c>
      <c r="N276" s="74">
        <v>13899</v>
      </c>
      <c r="O276" s="74">
        <v>203277</v>
      </c>
      <c r="P276" s="74"/>
      <c r="Q276" s="74">
        <v>-79265</v>
      </c>
      <c r="R276" s="74"/>
      <c r="S276" s="74">
        <v>4818</v>
      </c>
      <c r="T276" s="74"/>
      <c r="U276" s="74">
        <v>-74447</v>
      </c>
    </row>
    <row r="277" spans="1:21" ht="15" x14ac:dyDescent="0.2">
      <c r="A277" s="68">
        <v>842</v>
      </c>
      <c r="B277" s="69" t="s">
        <v>286</v>
      </c>
      <c r="C277" s="73">
        <v>4.6684887449985283E-6</v>
      </c>
      <c r="D277" s="61">
        <v>1698</v>
      </c>
      <c r="E277" s="74">
        <v>0</v>
      </c>
      <c r="F277" s="74">
        <v>0</v>
      </c>
      <c r="G277" s="74">
        <v>0</v>
      </c>
      <c r="H277" s="74">
        <v>4294</v>
      </c>
      <c r="I277" s="74">
        <v>4294</v>
      </c>
      <c r="J277" s="74"/>
      <c r="K277" s="74">
        <v>775</v>
      </c>
      <c r="L277" s="74">
        <v>0</v>
      </c>
      <c r="M277" s="74">
        <v>1570</v>
      </c>
      <c r="N277" s="74">
        <v>0</v>
      </c>
      <c r="O277" s="74">
        <v>2345</v>
      </c>
      <c r="P277" s="74"/>
      <c r="Q277" s="74">
        <v>-981</v>
      </c>
      <c r="R277" s="74"/>
      <c r="S277" s="74">
        <v>883</v>
      </c>
      <c r="T277" s="74"/>
      <c r="U277" s="74">
        <v>-98</v>
      </c>
    </row>
    <row r="278" spans="1:21" ht="15" x14ac:dyDescent="0.2">
      <c r="A278" s="68">
        <v>844</v>
      </c>
      <c r="B278" s="69" t="s">
        <v>287</v>
      </c>
      <c r="C278" s="73">
        <v>1.8006672764134061E-5</v>
      </c>
      <c r="D278" s="61">
        <v>6545</v>
      </c>
      <c r="E278" s="74">
        <v>0</v>
      </c>
      <c r="F278" s="74">
        <v>0</v>
      </c>
      <c r="G278" s="74">
        <v>0</v>
      </c>
      <c r="H278" s="74">
        <v>16560</v>
      </c>
      <c r="I278" s="74">
        <v>16560</v>
      </c>
      <c r="J278" s="74"/>
      <c r="K278" s="74">
        <v>2988</v>
      </c>
      <c r="L278" s="74">
        <v>0</v>
      </c>
      <c r="M278" s="74">
        <v>6057</v>
      </c>
      <c r="N278" s="74">
        <v>0</v>
      </c>
      <c r="O278" s="74">
        <v>9045</v>
      </c>
      <c r="P278" s="74"/>
      <c r="Q278" s="74">
        <v>-3786</v>
      </c>
      <c r="R278" s="74"/>
      <c r="S278" s="74">
        <v>3407</v>
      </c>
      <c r="T278" s="74"/>
      <c r="U278" s="74">
        <v>-379</v>
      </c>
    </row>
    <row r="279" spans="1:21" ht="15" x14ac:dyDescent="0.2">
      <c r="A279" s="68">
        <v>845</v>
      </c>
      <c r="B279" s="69" t="s">
        <v>288</v>
      </c>
      <c r="C279" s="73">
        <v>0</v>
      </c>
      <c r="D279" s="61">
        <v>0</v>
      </c>
      <c r="E279" s="74">
        <v>0</v>
      </c>
      <c r="F279" s="74">
        <v>0</v>
      </c>
      <c r="G279" s="74">
        <v>0</v>
      </c>
      <c r="H279" s="74">
        <v>0</v>
      </c>
      <c r="I279" s="74">
        <v>0</v>
      </c>
      <c r="J279" s="74"/>
      <c r="K279" s="74">
        <v>0</v>
      </c>
      <c r="L279" s="74">
        <v>0</v>
      </c>
      <c r="M279" s="74">
        <v>0</v>
      </c>
      <c r="N279" s="74">
        <v>0</v>
      </c>
      <c r="O279" s="74">
        <v>0</v>
      </c>
      <c r="P279" s="74"/>
      <c r="Q279" s="74">
        <v>0</v>
      </c>
      <c r="R279" s="74"/>
      <c r="S279" s="74">
        <v>0</v>
      </c>
      <c r="T279" s="74"/>
      <c r="U279" s="74">
        <v>0</v>
      </c>
    </row>
    <row r="280" spans="1:21" ht="15" x14ac:dyDescent="0.2">
      <c r="A280" s="68">
        <v>847</v>
      </c>
      <c r="B280" s="69" t="s">
        <v>289</v>
      </c>
      <c r="C280" s="73">
        <v>1.1870163144243416E-6</v>
      </c>
      <c r="D280" s="61">
        <v>431</v>
      </c>
      <c r="E280" s="74">
        <v>0</v>
      </c>
      <c r="F280" s="74">
        <v>0</v>
      </c>
      <c r="G280" s="74">
        <v>0</v>
      </c>
      <c r="H280" s="74">
        <v>1091</v>
      </c>
      <c r="I280" s="74">
        <v>1091</v>
      </c>
      <c r="J280" s="74"/>
      <c r="K280" s="74">
        <v>197</v>
      </c>
      <c r="L280" s="74">
        <v>0</v>
      </c>
      <c r="M280" s="74">
        <v>399</v>
      </c>
      <c r="N280" s="74">
        <v>0</v>
      </c>
      <c r="O280" s="74">
        <v>596</v>
      </c>
      <c r="P280" s="74"/>
      <c r="Q280" s="74">
        <v>-250</v>
      </c>
      <c r="R280" s="74"/>
      <c r="S280" s="74">
        <v>225</v>
      </c>
      <c r="T280" s="74"/>
      <c r="U280" s="74">
        <v>-25</v>
      </c>
    </row>
    <row r="281" spans="1:21" ht="15" x14ac:dyDescent="0.2">
      <c r="A281" s="68">
        <v>848</v>
      </c>
      <c r="B281" s="69" t="s">
        <v>290</v>
      </c>
      <c r="C281" s="73">
        <v>5.8847502567616998E-3</v>
      </c>
      <c r="D281" s="61">
        <v>2138613</v>
      </c>
      <c r="E281" s="74">
        <v>0</v>
      </c>
      <c r="F281" s="74">
        <v>0</v>
      </c>
      <c r="G281" s="74">
        <v>0</v>
      </c>
      <c r="H281" s="74">
        <v>457831</v>
      </c>
      <c r="I281" s="74">
        <v>457831</v>
      </c>
      <c r="J281" s="74"/>
      <c r="K281" s="74">
        <v>976654</v>
      </c>
      <c r="L281" s="74">
        <v>0</v>
      </c>
      <c r="M281" s="74">
        <v>1979636</v>
      </c>
      <c r="N281" s="74">
        <v>109415</v>
      </c>
      <c r="O281" s="74">
        <v>3065705</v>
      </c>
      <c r="P281" s="74"/>
      <c r="Q281" s="74">
        <v>-1237364</v>
      </c>
      <c r="R281" s="74"/>
      <c r="S281" s="74">
        <v>64756</v>
      </c>
      <c r="T281" s="74"/>
      <c r="U281" s="74">
        <v>-1172608</v>
      </c>
    </row>
    <row r="282" spans="1:21" ht="15" x14ac:dyDescent="0.2">
      <c r="A282" s="68">
        <v>850</v>
      </c>
      <c r="B282" s="69" t="s">
        <v>291</v>
      </c>
      <c r="C282" s="73">
        <v>0</v>
      </c>
      <c r="D282" s="61">
        <v>0</v>
      </c>
      <c r="E282" s="74">
        <v>0</v>
      </c>
      <c r="F282" s="74">
        <v>0</v>
      </c>
      <c r="G282" s="74">
        <v>0</v>
      </c>
      <c r="H282" s="74">
        <v>0</v>
      </c>
      <c r="I282" s="74">
        <v>0</v>
      </c>
      <c r="J282" s="74"/>
      <c r="K282" s="74">
        <v>0</v>
      </c>
      <c r="L282" s="74">
        <v>0</v>
      </c>
      <c r="M282" s="74">
        <v>0</v>
      </c>
      <c r="N282" s="74">
        <v>0</v>
      </c>
      <c r="O282" s="74">
        <v>0</v>
      </c>
      <c r="P282" s="74"/>
      <c r="Q282" s="74">
        <v>0</v>
      </c>
      <c r="R282" s="74"/>
      <c r="S282" s="74">
        <v>0</v>
      </c>
      <c r="T282" s="74"/>
      <c r="U282" s="74">
        <v>0</v>
      </c>
    </row>
    <row r="283" spans="1:21" ht="15" x14ac:dyDescent="0.2">
      <c r="A283" s="68">
        <v>851</v>
      </c>
      <c r="B283" s="69" t="s">
        <v>292</v>
      </c>
      <c r="C283" s="73">
        <v>1.7329443484186653E-4</v>
      </c>
      <c r="D283" s="61">
        <v>62977</v>
      </c>
      <c r="E283" s="74">
        <v>0</v>
      </c>
      <c r="F283" s="74">
        <v>0</v>
      </c>
      <c r="G283" s="74">
        <v>0</v>
      </c>
      <c r="H283" s="74">
        <v>17286</v>
      </c>
      <c r="I283" s="74">
        <v>17286</v>
      </c>
      <c r="J283" s="74"/>
      <c r="K283" s="74">
        <v>28761</v>
      </c>
      <c r="L283" s="74">
        <v>0</v>
      </c>
      <c r="M283" s="74">
        <v>58296</v>
      </c>
      <c r="N283" s="74">
        <v>7760</v>
      </c>
      <c r="O283" s="74">
        <v>94817</v>
      </c>
      <c r="P283" s="74"/>
      <c r="Q283" s="74">
        <v>-36438</v>
      </c>
      <c r="R283" s="74"/>
      <c r="S283" s="74">
        <v>7770</v>
      </c>
      <c r="T283" s="74"/>
      <c r="U283" s="74">
        <v>-28668</v>
      </c>
    </row>
    <row r="284" spans="1:21" ht="15" x14ac:dyDescent="0.2">
      <c r="A284" s="68">
        <v>852</v>
      </c>
      <c r="B284" s="69" t="s">
        <v>293</v>
      </c>
      <c r="C284" s="73">
        <v>2.1046495549229693E-4</v>
      </c>
      <c r="D284" s="61">
        <v>76489</v>
      </c>
      <c r="E284" s="74">
        <v>0</v>
      </c>
      <c r="F284" s="74">
        <v>0</v>
      </c>
      <c r="G284" s="74">
        <v>0</v>
      </c>
      <c r="H284" s="74">
        <v>19827</v>
      </c>
      <c r="I284" s="74">
        <v>19827</v>
      </c>
      <c r="J284" s="74"/>
      <c r="K284" s="74">
        <v>34929</v>
      </c>
      <c r="L284" s="74">
        <v>0</v>
      </c>
      <c r="M284" s="74">
        <v>70801</v>
      </c>
      <c r="N284" s="74">
        <v>7806</v>
      </c>
      <c r="O284" s="74">
        <v>113536</v>
      </c>
      <c r="P284" s="74"/>
      <c r="Q284" s="74">
        <v>-44253</v>
      </c>
      <c r="R284" s="74"/>
      <c r="S284" s="74">
        <v>-20</v>
      </c>
      <c r="T284" s="74"/>
      <c r="U284" s="74">
        <v>-44273</v>
      </c>
    </row>
    <row r="285" spans="1:21" ht="15" x14ac:dyDescent="0.2">
      <c r="A285" s="68">
        <v>853</v>
      </c>
      <c r="B285" s="69" t="s">
        <v>294</v>
      </c>
      <c r="C285" s="73">
        <v>0</v>
      </c>
      <c r="D285" s="61">
        <v>0</v>
      </c>
      <c r="E285" s="74">
        <v>0</v>
      </c>
      <c r="F285" s="74">
        <v>0</v>
      </c>
      <c r="G285" s="74">
        <v>0</v>
      </c>
      <c r="H285" s="74">
        <v>0</v>
      </c>
      <c r="I285" s="74">
        <v>0</v>
      </c>
      <c r="J285" s="74"/>
      <c r="K285" s="74">
        <v>0</v>
      </c>
      <c r="L285" s="74">
        <v>0</v>
      </c>
      <c r="M285" s="74">
        <v>0</v>
      </c>
      <c r="N285" s="74">
        <v>0</v>
      </c>
      <c r="O285" s="74">
        <v>0</v>
      </c>
      <c r="P285" s="74"/>
      <c r="Q285" s="74">
        <v>0</v>
      </c>
      <c r="R285" s="74"/>
      <c r="S285" s="74">
        <v>0</v>
      </c>
      <c r="T285" s="74"/>
      <c r="U285" s="74">
        <v>0</v>
      </c>
    </row>
    <row r="286" spans="1:21" ht="15" x14ac:dyDescent="0.2">
      <c r="A286" s="68">
        <v>859</v>
      </c>
      <c r="B286" s="69" t="s">
        <v>295</v>
      </c>
      <c r="C286" s="73">
        <v>0</v>
      </c>
      <c r="D286" s="61">
        <v>0</v>
      </c>
      <c r="E286" s="74">
        <v>0</v>
      </c>
      <c r="F286" s="74">
        <v>0</v>
      </c>
      <c r="G286" s="74">
        <v>0</v>
      </c>
      <c r="H286" s="74">
        <v>0</v>
      </c>
      <c r="I286" s="74">
        <v>0</v>
      </c>
      <c r="J286" s="74"/>
      <c r="K286" s="74">
        <v>0</v>
      </c>
      <c r="L286" s="74">
        <v>0</v>
      </c>
      <c r="M286" s="74">
        <v>0</v>
      </c>
      <c r="N286" s="74">
        <v>0</v>
      </c>
      <c r="O286" s="74">
        <v>0</v>
      </c>
      <c r="P286" s="74"/>
      <c r="Q286" s="74">
        <v>0</v>
      </c>
      <c r="R286" s="74"/>
      <c r="S286" s="74">
        <v>0</v>
      </c>
      <c r="T286" s="74"/>
      <c r="U286" s="74">
        <v>0</v>
      </c>
    </row>
    <row r="287" spans="1:21" ht="15" x14ac:dyDescent="0.2">
      <c r="A287" s="68">
        <v>861</v>
      </c>
      <c r="B287" s="69" t="s">
        <v>296</v>
      </c>
      <c r="C287" s="73">
        <v>0</v>
      </c>
      <c r="D287" s="61">
        <v>0</v>
      </c>
      <c r="E287" s="74">
        <v>0</v>
      </c>
      <c r="F287" s="74">
        <v>0</v>
      </c>
      <c r="G287" s="74">
        <v>0</v>
      </c>
      <c r="H287" s="74">
        <v>0</v>
      </c>
      <c r="I287" s="74">
        <v>0</v>
      </c>
      <c r="J287" s="74"/>
      <c r="K287" s="74">
        <v>0</v>
      </c>
      <c r="L287" s="74">
        <v>0</v>
      </c>
      <c r="M287" s="74">
        <v>0</v>
      </c>
      <c r="N287" s="74">
        <v>0</v>
      </c>
      <c r="O287" s="74">
        <v>0</v>
      </c>
      <c r="P287" s="74"/>
      <c r="Q287" s="74">
        <v>0</v>
      </c>
      <c r="R287" s="74"/>
      <c r="S287" s="74">
        <v>0</v>
      </c>
      <c r="T287" s="74"/>
      <c r="U287" s="74">
        <v>0</v>
      </c>
    </row>
    <row r="288" spans="1:21" ht="15" x14ac:dyDescent="0.2">
      <c r="A288" s="68">
        <v>862</v>
      </c>
      <c r="B288" s="69" t="s">
        <v>297</v>
      </c>
      <c r="C288" s="73">
        <v>0</v>
      </c>
      <c r="D288" s="61">
        <v>0</v>
      </c>
      <c r="E288" s="74">
        <v>0</v>
      </c>
      <c r="F288" s="74">
        <v>0</v>
      </c>
      <c r="G288" s="74">
        <v>0</v>
      </c>
      <c r="H288" s="74">
        <v>0</v>
      </c>
      <c r="I288" s="74">
        <v>0</v>
      </c>
      <c r="J288" s="74"/>
      <c r="K288" s="74">
        <v>0</v>
      </c>
      <c r="L288" s="74">
        <v>0</v>
      </c>
      <c r="M288" s="74">
        <v>0</v>
      </c>
      <c r="N288" s="74">
        <v>0</v>
      </c>
      <c r="O288" s="74">
        <v>0</v>
      </c>
      <c r="P288" s="74"/>
      <c r="Q288" s="74">
        <v>0</v>
      </c>
      <c r="R288" s="74"/>
      <c r="S288" s="74">
        <v>0</v>
      </c>
      <c r="T288" s="74"/>
      <c r="U288" s="74">
        <v>0</v>
      </c>
    </row>
    <row r="289" spans="1:21" ht="15" x14ac:dyDescent="0.2">
      <c r="A289" s="68">
        <v>863</v>
      </c>
      <c r="B289" s="69" t="s">
        <v>298</v>
      </c>
      <c r="C289" s="73">
        <v>0</v>
      </c>
      <c r="D289" s="61">
        <v>0</v>
      </c>
      <c r="E289" s="74">
        <v>0</v>
      </c>
      <c r="F289" s="74">
        <v>0</v>
      </c>
      <c r="G289" s="74">
        <v>0</v>
      </c>
      <c r="H289" s="74">
        <v>0</v>
      </c>
      <c r="I289" s="74">
        <v>0</v>
      </c>
      <c r="J289" s="74"/>
      <c r="K289" s="74">
        <v>0</v>
      </c>
      <c r="L289" s="74">
        <v>0</v>
      </c>
      <c r="M289" s="74">
        <v>0</v>
      </c>
      <c r="N289" s="74">
        <v>0</v>
      </c>
      <c r="O289" s="74">
        <v>0</v>
      </c>
      <c r="P289" s="74"/>
      <c r="Q289" s="74">
        <v>0</v>
      </c>
      <c r="R289" s="74"/>
      <c r="S289" s="74">
        <v>0</v>
      </c>
      <c r="T289" s="74"/>
      <c r="U289" s="74">
        <v>0</v>
      </c>
    </row>
    <row r="290" spans="1:21" ht="15" x14ac:dyDescent="0.2">
      <c r="A290" s="68">
        <v>864</v>
      </c>
      <c r="B290" s="69" t="s">
        <v>299</v>
      </c>
      <c r="C290" s="73">
        <v>0</v>
      </c>
      <c r="D290" s="61">
        <v>0</v>
      </c>
      <c r="E290" s="74">
        <v>0</v>
      </c>
      <c r="F290" s="74">
        <v>0</v>
      </c>
      <c r="G290" s="74">
        <v>0</v>
      </c>
      <c r="H290" s="74">
        <v>0</v>
      </c>
      <c r="I290" s="74">
        <v>0</v>
      </c>
      <c r="J290" s="74"/>
      <c r="K290" s="74">
        <v>0</v>
      </c>
      <c r="L290" s="74">
        <v>0</v>
      </c>
      <c r="M290" s="74">
        <v>0</v>
      </c>
      <c r="N290" s="74">
        <v>0</v>
      </c>
      <c r="O290" s="74">
        <v>0</v>
      </c>
      <c r="P290" s="74"/>
      <c r="Q290" s="74">
        <v>0</v>
      </c>
      <c r="R290" s="74"/>
      <c r="S290" s="74">
        <v>0</v>
      </c>
      <c r="T290" s="74"/>
      <c r="U290" s="74">
        <v>0</v>
      </c>
    </row>
    <row r="291" spans="1:21" ht="15" x14ac:dyDescent="0.2">
      <c r="A291" s="68">
        <v>865</v>
      </c>
      <c r="B291" s="69" t="s">
        <v>300</v>
      </c>
      <c r="C291" s="73">
        <v>0</v>
      </c>
      <c r="D291" s="61">
        <v>0</v>
      </c>
      <c r="E291" s="74">
        <v>0</v>
      </c>
      <c r="F291" s="74">
        <v>0</v>
      </c>
      <c r="G291" s="74">
        <v>0</v>
      </c>
      <c r="H291" s="74">
        <v>0</v>
      </c>
      <c r="I291" s="74">
        <v>0</v>
      </c>
      <c r="J291" s="74"/>
      <c r="K291" s="74">
        <v>0</v>
      </c>
      <c r="L291" s="74">
        <v>0</v>
      </c>
      <c r="M291" s="74">
        <v>0</v>
      </c>
      <c r="N291" s="74">
        <v>0</v>
      </c>
      <c r="O291" s="74">
        <v>0</v>
      </c>
      <c r="P291" s="74"/>
      <c r="Q291" s="74">
        <v>0</v>
      </c>
      <c r="R291" s="74"/>
      <c r="S291" s="74">
        <v>0</v>
      </c>
      <c r="T291" s="74"/>
      <c r="U291" s="74">
        <v>0</v>
      </c>
    </row>
    <row r="292" spans="1:21" ht="15" x14ac:dyDescent="0.2">
      <c r="A292" s="68">
        <v>866</v>
      </c>
      <c r="B292" s="69" t="s">
        <v>301</v>
      </c>
      <c r="C292" s="73">
        <v>0</v>
      </c>
      <c r="D292" s="61">
        <v>0</v>
      </c>
      <c r="E292" s="74">
        <v>0</v>
      </c>
      <c r="F292" s="74">
        <v>0</v>
      </c>
      <c r="G292" s="74">
        <v>0</v>
      </c>
      <c r="H292" s="74">
        <v>0</v>
      </c>
      <c r="I292" s="74">
        <v>0</v>
      </c>
      <c r="J292" s="74"/>
      <c r="K292" s="74">
        <v>0</v>
      </c>
      <c r="L292" s="74">
        <v>0</v>
      </c>
      <c r="M292" s="74">
        <v>0</v>
      </c>
      <c r="N292" s="74">
        <v>0</v>
      </c>
      <c r="O292" s="74">
        <v>0</v>
      </c>
      <c r="P292" s="74"/>
      <c r="Q292" s="74">
        <v>0</v>
      </c>
      <c r="R292" s="74"/>
      <c r="S292" s="74">
        <v>0</v>
      </c>
      <c r="T292" s="74"/>
      <c r="U292" s="74">
        <v>0</v>
      </c>
    </row>
    <row r="293" spans="1:21" ht="15" x14ac:dyDescent="0.2">
      <c r="A293" s="68">
        <v>867</v>
      </c>
      <c r="B293" s="69" t="s">
        <v>302</v>
      </c>
      <c r="C293" s="73">
        <v>0</v>
      </c>
      <c r="D293" s="61">
        <v>0</v>
      </c>
      <c r="E293" s="74">
        <v>0</v>
      </c>
      <c r="F293" s="74">
        <v>0</v>
      </c>
      <c r="G293" s="74">
        <v>0</v>
      </c>
      <c r="H293" s="74">
        <v>0</v>
      </c>
      <c r="I293" s="74">
        <v>0</v>
      </c>
      <c r="J293" s="74"/>
      <c r="K293" s="74">
        <v>0</v>
      </c>
      <c r="L293" s="74">
        <v>0</v>
      </c>
      <c r="M293" s="74">
        <v>0</v>
      </c>
      <c r="N293" s="74">
        <v>0</v>
      </c>
      <c r="O293" s="74">
        <v>0</v>
      </c>
      <c r="P293" s="74"/>
      <c r="Q293" s="74">
        <v>0</v>
      </c>
      <c r="R293" s="74"/>
      <c r="S293" s="74">
        <v>0</v>
      </c>
      <c r="T293" s="74"/>
      <c r="U293" s="74">
        <v>0</v>
      </c>
    </row>
    <row r="294" spans="1:21" ht="15" x14ac:dyDescent="0.2">
      <c r="A294" s="68">
        <v>868</v>
      </c>
      <c r="B294" s="69" t="s">
        <v>303</v>
      </c>
      <c r="C294" s="73">
        <v>0</v>
      </c>
      <c r="D294" s="61">
        <v>0</v>
      </c>
      <c r="E294" s="74">
        <v>0</v>
      </c>
      <c r="F294" s="74">
        <v>0</v>
      </c>
      <c r="G294" s="74">
        <v>0</v>
      </c>
      <c r="H294" s="74">
        <v>0</v>
      </c>
      <c r="I294" s="74">
        <v>0</v>
      </c>
      <c r="J294" s="74"/>
      <c r="K294" s="74">
        <v>0</v>
      </c>
      <c r="L294" s="74">
        <v>0</v>
      </c>
      <c r="M294" s="74">
        <v>0</v>
      </c>
      <c r="N294" s="74">
        <v>0</v>
      </c>
      <c r="O294" s="74">
        <v>0</v>
      </c>
      <c r="P294" s="74"/>
      <c r="Q294" s="74">
        <v>0</v>
      </c>
      <c r="R294" s="74"/>
      <c r="S294" s="74">
        <v>0</v>
      </c>
      <c r="T294" s="74"/>
      <c r="U294" s="74">
        <v>0</v>
      </c>
    </row>
    <row r="295" spans="1:21" ht="15" x14ac:dyDescent="0.2">
      <c r="A295" s="68">
        <v>869</v>
      </c>
      <c r="B295" s="69" t="s">
        <v>304</v>
      </c>
      <c r="C295" s="73">
        <v>0</v>
      </c>
      <c r="D295" s="61">
        <v>0</v>
      </c>
      <c r="E295" s="74">
        <v>0</v>
      </c>
      <c r="F295" s="74">
        <v>0</v>
      </c>
      <c r="G295" s="74">
        <v>0</v>
      </c>
      <c r="H295" s="74">
        <v>0</v>
      </c>
      <c r="I295" s="74">
        <v>0</v>
      </c>
      <c r="J295" s="74"/>
      <c r="K295" s="74">
        <v>0</v>
      </c>
      <c r="L295" s="74">
        <v>0</v>
      </c>
      <c r="M295" s="74">
        <v>0</v>
      </c>
      <c r="N295" s="74">
        <v>0</v>
      </c>
      <c r="O295" s="74">
        <v>0</v>
      </c>
      <c r="P295" s="74"/>
      <c r="Q295" s="74">
        <v>0</v>
      </c>
      <c r="R295" s="74"/>
      <c r="S295" s="74">
        <v>0</v>
      </c>
      <c r="T295" s="74"/>
      <c r="U295" s="74">
        <v>0</v>
      </c>
    </row>
    <row r="296" spans="1:21" ht="15" x14ac:dyDescent="0.2">
      <c r="A296" s="68">
        <v>876</v>
      </c>
      <c r="B296" s="69" t="s">
        <v>424</v>
      </c>
      <c r="C296" s="73">
        <v>1.1754942985231556E-5</v>
      </c>
      <c r="D296" s="61">
        <v>4273</v>
      </c>
      <c r="E296" s="74">
        <v>0</v>
      </c>
      <c r="F296" s="74">
        <v>0</v>
      </c>
      <c r="G296" s="74">
        <v>0</v>
      </c>
      <c r="H296" s="74">
        <v>10811</v>
      </c>
      <c r="I296" s="74">
        <v>10811</v>
      </c>
      <c r="J296" s="74"/>
      <c r="K296" s="74">
        <v>1951</v>
      </c>
      <c r="L296" s="74">
        <v>0</v>
      </c>
      <c r="M296" s="74">
        <v>3954</v>
      </c>
      <c r="N296" s="74">
        <v>0</v>
      </c>
      <c r="O296" s="74">
        <v>5905</v>
      </c>
      <c r="P296" s="74"/>
      <c r="Q296" s="74">
        <v>-2471</v>
      </c>
      <c r="R296" s="74"/>
      <c r="S296" s="74">
        <v>2224</v>
      </c>
      <c r="T296" s="74"/>
      <c r="U296" s="74">
        <v>-247</v>
      </c>
    </row>
    <row r="297" spans="1:21" ht="15" x14ac:dyDescent="0.2">
      <c r="A297" s="68">
        <v>879</v>
      </c>
      <c r="B297" s="69" t="s">
        <v>305</v>
      </c>
      <c r="C297" s="73">
        <v>0</v>
      </c>
      <c r="D297" s="61">
        <v>0</v>
      </c>
      <c r="E297" s="74">
        <v>0</v>
      </c>
      <c r="F297" s="74">
        <v>0</v>
      </c>
      <c r="G297" s="74">
        <v>0</v>
      </c>
      <c r="H297" s="74">
        <v>0</v>
      </c>
      <c r="I297" s="74">
        <v>0</v>
      </c>
      <c r="J297" s="74"/>
      <c r="K297" s="74">
        <v>0</v>
      </c>
      <c r="L297" s="74">
        <v>0</v>
      </c>
      <c r="M297" s="74">
        <v>0</v>
      </c>
      <c r="N297" s="74">
        <v>0</v>
      </c>
      <c r="O297" s="74">
        <v>0</v>
      </c>
      <c r="P297" s="74"/>
      <c r="Q297" s="74">
        <v>0</v>
      </c>
      <c r="R297" s="74"/>
      <c r="S297" s="74">
        <v>0</v>
      </c>
      <c r="T297" s="74"/>
      <c r="U297" s="74">
        <v>0</v>
      </c>
    </row>
    <row r="298" spans="1:21" ht="15" x14ac:dyDescent="0.2">
      <c r="A298" s="68">
        <v>882</v>
      </c>
      <c r="B298" s="69" t="s">
        <v>425</v>
      </c>
      <c r="C298" s="73">
        <v>2.3740326288486832E-6</v>
      </c>
      <c r="D298" s="61">
        <v>863</v>
      </c>
      <c r="E298" s="74">
        <v>0</v>
      </c>
      <c r="F298" s="74">
        <v>0</v>
      </c>
      <c r="G298" s="74">
        <v>0</v>
      </c>
      <c r="H298" s="74">
        <v>2184</v>
      </c>
      <c r="I298" s="74">
        <v>2184</v>
      </c>
      <c r="J298" s="74"/>
      <c r="K298" s="74">
        <v>394</v>
      </c>
      <c r="L298" s="74">
        <v>0</v>
      </c>
      <c r="M298" s="74">
        <v>799</v>
      </c>
      <c r="N298" s="74">
        <v>0</v>
      </c>
      <c r="O298" s="74">
        <v>1193</v>
      </c>
      <c r="P298" s="74"/>
      <c r="Q298" s="74">
        <v>-499</v>
      </c>
      <c r="R298" s="74"/>
      <c r="S298" s="74">
        <v>449</v>
      </c>
      <c r="T298" s="74"/>
      <c r="U298" s="74">
        <v>-50</v>
      </c>
    </row>
    <row r="299" spans="1:21" ht="15" x14ac:dyDescent="0.2">
      <c r="A299" s="68">
        <v>911</v>
      </c>
      <c r="B299" s="69" t="s">
        <v>306</v>
      </c>
      <c r="C299" s="73">
        <v>0</v>
      </c>
      <c r="D299" s="61">
        <v>0</v>
      </c>
      <c r="E299" s="74">
        <v>0</v>
      </c>
      <c r="F299" s="74">
        <v>0</v>
      </c>
      <c r="G299" s="74">
        <v>0</v>
      </c>
      <c r="H299" s="74">
        <v>0</v>
      </c>
      <c r="I299" s="74">
        <v>0</v>
      </c>
      <c r="J299" s="74"/>
      <c r="K299" s="74">
        <v>0</v>
      </c>
      <c r="L299" s="74">
        <v>0</v>
      </c>
      <c r="M299" s="74">
        <v>0</v>
      </c>
      <c r="N299" s="74">
        <v>0</v>
      </c>
      <c r="O299" s="74">
        <v>0</v>
      </c>
      <c r="P299" s="74"/>
      <c r="Q299" s="74">
        <v>0</v>
      </c>
      <c r="R299" s="74"/>
      <c r="S299" s="74">
        <v>0</v>
      </c>
      <c r="T299" s="74"/>
      <c r="U299" s="74">
        <v>0</v>
      </c>
    </row>
    <row r="300" spans="1:21" ht="15" x14ac:dyDescent="0.2">
      <c r="A300" s="68">
        <v>912</v>
      </c>
      <c r="B300" s="69" t="s">
        <v>307</v>
      </c>
      <c r="C300" s="73">
        <v>1.9603615878818368E-3</v>
      </c>
      <c r="D300" s="61">
        <v>712423</v>
      </c>
      <c r="E300" s="74">
        <v>0</v>
      </c>
      <c r="F300" s="74">
        <v>0</v>
      </c>
      <c r="G300" s="74">
        <v>0</v>
      </c>
      <c r="H300" s="74">
        <v>306609</v>
      </c>
      <c r="I300" s="74">
        <v>306609</v>
      </c>
      <c r="J300" s="74"/>
      <c r="K300" s="74">
        <v>325348</v>
      </c>
      <c r="L300" s="74">
        <v>0</v>
      </c>
      <c r="M300" s="74">
        <v>659468</v>
      </c>
      <c r="N300" s="74">
        <v>20745</v>
      </c>
      <c r="O300" s="74">
        <v>1005561</v>
      </c>
      <c r="P300" s="74"/>
      <c r="Q300" s="74">
        <v>-412198</v>
      </c>
      <c r="R300" s="74"/>
      <c r="S300" s="74">
        <v>159756</v>
      </c>
      <c r="T300" s="74"/>
      <c r="U300" s="74">
        <v>-252442</v>
      </c>
    </row>
    <row r="301" spans="1:21" ht="15" x14ac:dyDescent="0.2">
      <c r="A301" s="68">
        <v>913</v>
      </c>
      <c r="B301" s="69" t="s">
        <v>308</v>
      </c>
      <c r="C301" s="73">
        <v>1.9570019669863327E-5</v>
      </c>
      <c r="D301" s="61">
        <v>7116</v>
      </c>
      <c r="E301" s="74">
        <v>0</v>
      </c>
      <c r="F301" s="74">
        <v>0</v>
      </c>
      <c r="G301" s="74">
        <v>0</v>
      </c>
      <c r="H301" s="74">
        <v>13949</v>
      </c>
      <c r="I301" s="74">
        <v>13949</v>
      </c>
      <c r="J301" s="74"/>
      <c r="K301" s="74">
        <v>3248</v>
      </c>
      <c r="L301" s="74">
        <v>0</v>
      </c>
      <c r="M301" s="74">
        <v>6583</v>
      </c>
      <c r="N301" s="74">
        <v>11</v>
      </c>
      <c r="O301" s="74">
        <v>9842</v>
      </c>
      <c r="P301" s="74"/>
      <c r="Q301" s="74">
        <v>-4115</v>
      </c>
      <c r="R301" s="74"/>
      <c r="S301" s="74">
        <v>4243</v>
      </c>
      <c r="T301" s="74"/>
      <c r="U301" s="74">
        <v>128</v>
      </c>
    </row>
    <row r="302" spans="1:21" ht="15" x14ac:dyDescent="0.2">
      <c r="A302" s="68">
        <v>916</v>
      </c>
      <c r="B302" s="69" t="s">
        <v>309</v>
      </c>
      <c r="C302" s="73">
        <v>0</v>
      </c>
      <c r="D302" s="61">
        <v>0</v>
      </c>
      <c r="E302" s="74">
        <v>0</v>
      </c>
      <c r="F302" s="74">
        <v>0</v>
      </c>
      <c r="G302" s="74">
        <v>0</v>
      </c>
      <c r="H302" s="74">
        <v>0</v>
      </c>
      <c r="I302" s="74">
        <v>0</v>
      </c>
      <c r="J302" s="74"/>
      <c r="K302" s="74">
        <v>0</v>
      </c>
      <c r="L302" s="74">
        <v>0</v>
      </c>
      <c r="M302" s="74">
        <v>0</v>
      </c>
      <c r="N302" s="74">
        <v>0</v>
      </c>
      <c r="O302" s="74">
        <v>0</v>
      </c>
      <c r="P302" s="74"/>
      <c r="Q302" s="74">
        <v>0</v>
      </c>
      <c r="R302" s="74"/>
      <c r="S302" s="74">
        <v>0</v>
      </c>
      <c r="T302" s="74"/>
      <c r="U302" s="74">
        <v>0</v>
      </c>
    </row>
    <row r="303" spans="1:21" ht="15" x14ac:dyDescent="0.2">
      <c r="A303" s="68">
        <v>920</v>
      </c>
      <c r="B303" s="69" t="s">
        <v>310</v>
      </c>
      <c r="C303" s="73">
        <v>0</v>
      </c>
      <c r="D303" s="61">
        <v>0</v>
      </c>
      <c r="E303" s="74">
        <v>0</v>
      </c>
      <c r="F303" s="74">
        <v>0</v>
      </c>
      <c r="G303" s="74">
        <v>0</v>
      </c>
      <c r="H303" s="74">
        <v>0</v>
      </c>
      <c r="I303" s="74">
        <v>0</v>
      </c>
      <c r="J303" s="74"/>
      <c r="K303" s="74">
        <v>0</v>
      </c>
      <c r="L303" s="74">
        <v>0</v>
      </c>
      <c r="M303" s="74">
        <v>0</v>
      </c>
      <c r="N303" s="74">
        <v>0</v>
      </c>
      <c r="O303" s="74">
        <v>0</v>
      </c>
      <c r="P303" s="74"/>
      <c r="Q303" s="74">
        <v>0</v>
      </c>
      <c r="R303" s="74"/>
      <c r="S303" s="74">
        <v>0</v>
      </c>
      <c r="T303" s="74"/>
      <c r="U303" s="74">
        <v>0</v>
      </c>
    </row>
    <row r="304" spans="1:21" ht="15" x14ac:dyDescent="0.2">
      <c r="A304" s="68">
        <v>922</v>
      </c>
      <c r="B304" s="69" t="s">
        <v>311</v>
      </c>
      <c r="C304" s="73">
        <v>2.4623534398023139E-3</v>
      </c>
      <c r="D304" s="61">
        <v>894858</v>
      </c>
      <c r="E304" s="74">
        <v>0</v>
      </c>
      <c r="F304" s="74">
        <v>0</v>
      </c>
      <c r="G304" s="74">
        <v>0</v>
      </c>
      <c r="H304" s="74">
        <v>74134</v>
      </c>
      <c r="I304" s="74">
        <v>74134</v>
      </c>
      <c r="J304" s="74"/>
      <c r="K304" s="74">
        <v>408661</v>
      </c>
      <c r="L304" s="74">
        <v>0</v>
      </c>
      <c r="M304" s="74">
        <v>828338</v>
      </c>
      <c r="N304" s="74">
        <v>300869</v>
      </c>
      <c r="O304" s="74">
        <v>1537868</v>
      </c>
      <c r="P304" s="74"/>
      <c r="Q304" s="74">
        <v>-517749</v>
      </c>
      <c r="R304" s="74"/>
      <c r="S304" s="74">
        <v>41016</v>
      </c>
      <c r="T304" s="74"/>
      <c r="U304" s="74">
        <v>-476733</v>
      </c>
    </row>
    <row r="305" spans="1:21" ht="15" x14ac:dyDescent="0.2">
      <c r="A305" s="68">
        <v>937</v>
      </c>
      <c r="B305" s="69" t="s">
        <v>312</v>
      </c>
      <c r="C305" s="73">
        <v>3.9923204852204387E-4</v>
      </c>
      <c r="D305" s="61">
        <v>145085</v>
      </c>
      <c r="E305" s="74">
        <v>0</v>
      </c>
      <c r="F305" s="74">
        <v>0</v>
      </c>
      <c r="G305" s="74">
        <v>0</v>
      </c>
      <c r="H305" s="74">
        <v>58473</v>
      </c>
      <c r="I305" s="74">
        <v>58473</v>
      </c>
      <c r="J305" s="74"/>
      <c r="K305" s="74">
        <v>66258</v>
      </c>
      <c r="L305" s="74">
        <v>0</v>
      </c>
      <c r="M305" s="74">
        <v>134302</v>
      </c>
      <c r="N305" s="74">
        <v>48542</v>
      </c>
      <c r="O305" s="74">
        <v>249102</v>
      </c>
      <c r="P305" s="74"/>
      <c r="Q305" s="74">
        <v>-83945</v>
      </c>
      <c r="R305" s="74"/>
      <c r="S305" s="74">
        <v>6846</v>
      </c>
      <c r="T305" s="74"/>
      <c r="U305" s="74">
        <v>-77099</v>
      </c>
    </row>
    <row r="306" spans="1:21" ht="15" x14ac:dyDescent="0.2">
      <c r="A306" s="68">
        <v>938</v>
      </c>
      <c r="B306" s="69" t="s">
        <v>313</v>
      </c>
      <c r="C306" s="73">
        <v>1.6808548894812171E-4</v>
      </c>
      <c r="D306" s="61">
        <v>61081</v>
      </c>
      <c r="E306" s="74">
        <v>0</v>
      </c>
      <c r="F306" s="74">
        <v>0</v>
      </c>
      <c r="G306" s="74">
        <v>0</v>
      </c>
      <c r="H306" s="74">
        <v>37083</v>
      </c>
      <c r="I306" s="74">
        <v>37083</v>
      </c>
      <c r="J306" s="74"/>
      <c r="K306" s="74">
        <v>27896</v>
      </c>
      <c r="L306" s="74">
        <v>0</v>
      </c>
      <c r="M306" s="74">
        <v>56544</v>
      </c>
      <c r="N306" s="74">
        <v>3272</v>
      </c>
      <c r="O306" s="74">
        <v>87712</v>
      </c>
      <c r="P306" s="74"/>
      <c r="Q306" s="74">
        <v>-35344</v>
      </c>
      <c r="R306" s="74"/>
      <c r="S306" s="74">
        <v>10963</v>
      </c>
      <c r="T306" s="74"/>
      <c r="U306" s="74">
        <v>-24381</v>
      </c>
    </row>
    <row r="307" spans="1:21" ht="15" x14ac:dyDescent="0.2">
      <c r="A307" s="68">
        <v>942</v>
      </c>
      <c r="B307" s="69" t="s">
        <v>314</v>
      </c>
      <c r="C307" s="73">
        <v>2.9307532273777868E-4</v>
      </c>
      <c r="D307" s="61">
        <v>106509</v>
      </c>
      <c r="E307" s="74">
        <v>0</v>
      </c>
      <c r="F307" s="74">
        <v>0</v>
      </c>
      <c r="G307" s="74">
        <v>0</v>
      </c>
      <c r="H307" s="74">
        <v>3023</v>
      </c>
      <c r="I307" s="74">
        <v>3023</v>
      </c>
      <c r="J307" s="74"/>
      <c r="K307" s="74">
        <v>48640</v>
      </c>
      <c r="L307" s="74">
        <v>0</v>
      </c>
      <c r="M307" s="74">
        <v>98591</v>
      </c>
      <c r="N307" s="74">
        <v>70641</v>
      </c>
      <c r="O307" s="74">
        <v>217872</v>
      </c>
      <c r="P307" s="74"/>
      <c r="Q307" s="74">
        <v>-61623</v>
      </c>
      <c r="R307" s="74"/>
      <c r="S307" s="74">
        <v>-22386</v>
      </c>
      <c r="T307" s="74"/>
      <c r="U307" s="74">
        <v>-84009</v>
      </c>
    </row>
    <row r="308" spans="1:21" ht="15" x14ac:dyDescent="0.2">
      <c r="A308" s="68">
        <v>946</v>
      </c>
      <c r="B308" s="69" t="s">
        <v>315</v>
      </c>
      <c r="C308" s="73">
        <v>0</v>
      </c>
      <c r="D308" s="61">
        <v>0</v>
      </c>
      <c r="E308" s="74">
        <v>0</v>
      </c>
      <c r="F308" s="74">
        <v>0</v>
      </c>
      <c r="G308" s="74">
        <v>0</v>
      </c>
      <c r="H308" s="74">
        <v>0</v>
      </c>
      <c r="I308" s="74">
        <v>0</v>
      </c>
      <c r="J308" s="74"/>
      <c r="K308" s="74">
        <v>0</v>
      </c>
      <c r="L308" s="74">
        <v>0</v>
      </c>
      <c r="M308" s="74">
        <v>0</v>
      </c>
      <c r="N308" s="74">
        <v>0</v>
      </c>
      <c r="O308" s="74">
        <v>0</v>
      </c>
      <c r="P308" s="74"/>
      <c r="Q308" s="74">
        <v>0</v>
      </c>
      <c r="R308" s="74"/>
      <c r="S308" s="74">
        <v>0</v>
      </c>
      <c r="T308" s="74"/>
      <c r="U308" s="74">
        <v>0</v>
      </c>
    </row>
    <row r="309" spans="1:21" ht="15" x14ac:dyDescent="0.2">
      <c r="A309" s="68">
        <v>948</v>
      </c>
      <c r="B309" s="69" t="s">
        <v>316</v>
      </c>
      <c r="C309" s="73">
        <v>1.8283698498966893E-4</v>
      </c>
      <c r="D309" s="61">
        <v>66446</v>
      </c>
      <c r="E309" s="74">
        <v>0</v>
      </c>
      <c r="F309" s="74">
        <v>0</v>
      </c>
      <c r="G309" s="74">
        <v>0</v>
      </c>
      <c r="H309" s="74">
        <v>0</v>
      </c>
      <c r="I309" s="74">
        <v>0</v>
      </c>
      <c r="J309" s="74"/>
      <c r="K309" s="74">
        <v>30344</v>
      </c>
      <c r="L309" s="74">
        <v>0</v>
      </c>
      <c r="M309" s="74">
        <v>61507</v>
      </c>
      <c r="N309" s="74">
        <v>50061</v>
      </c>
      <c r="O309" s="74">
        <v>141912</v>
      </c>
      <c r="P309" s="74"/>
      <c r="Q309" s="74">
        <v>-38445</v>
      </c>
      <c r="R309" s="74"/>
      <c r="S309" s="74">
        <v>-18620</v>
      </c>
      <c r="T309" s="74"/>
      <c r="U309" s="74">
        <v>-57065</v>
      </c>
    </row>
    <row r="310" spans="1:21" ht="15" x14ac:dyDescent="0.2">
      <c r="A310" s="68">
        <v>957</v>
      </c>
      <c r="B310" s="69" t="s">
        <v>317</v>
      </c>
      <c r="C310" s="73">
        <v>6.9403981825503683E-5</v>
      </c>
      <c r="D310" s="61">
        <v>25220</v>
      </c>
      <c r="E310" s="74">
        <v>0</v>
      </c>
      <c r="F310" s="74">
        <v>0</v>
      </c>
      <c r="G310" s="74">
        <v>0</v>
      </c>
      <c r="H310" s="74">
        <v>8963</v>
      </c>
      <c r="I310" s="74">
        <v>8963</v>
      </c>
      <c r="J310" s="74"/>
      <c r="K310" s="74">
        <v>11519</v>
      </c>
      <c r="L310" s="74">
        <v>0</v>
      </c>
      <c r="M310" s="74">
        <v>23348</v>
      </c>
      <c r="N310" s="74">
        <v>9493</v>
      </c>
      <c r="O310" s="74">
        <v>44360</v>
      </c>
      <c r="P310" s="74"/>
      <c r="Q310" s="74">
        <v>-14594</v>
      </c>
      <c r="R310" s="74"/>
      <c r="S310" s="74">
        <v>885</v>
      </c>
      <c r="T310" s="74"/>
      <c r="U310" s="74">
        <v>-13709</v>
      </c>
    </row>
    <row r="311" spans="1:21" ht="15" x14ac:dyDescent="0.2">
      <c r="A311" s="68">
        <v>960</v>
      </c>
      <c r="B311" s="69" t="s">
        <v>318</v>
      </c>
      <c r="C311" s="73">
        <v>8.164467310700107E-4</v>
      </c>
      <c r="D311" s="61">
        <v>296712</v>
      </c>
      <c r="E311" s="74">
        <v>0</v>
      </c>
      <c r="F311" s="74">
        <v>0</v>
      </c>
      <c r="G311" s="74">
        <v>0</v>
      </c>
      <c r="H311" s="74">
        <v>78742</v>
      </c>
      <c r="I311" s="74">
        <v>78742</v>
      </c>
      <c r="J311" s="74"/>
      <c r="K311" s="74">
        <v>135500</v>
      </c>
      <c r="L311" s="74">
        <v>0</v>
      </c>
      <c r="M311" s="74">
        <v>274654</v>
      </c>
      <c r="N311" s="74">
        <v>36669</v>
      </c>
      <c r="O311" s="74">
        <v>446823</v>
      </c>
      <c r="P311" s="74"/>
      <c r="Q311" s="74">
        <v>-171672</v>
      </c>
      <c r="R311" s="74"/>
      <c r="S311" s="74">
        <v>6781</v>
      </c>
      <c r="T311" s="74"/>
      <c r="U311" s="74">
        <v>-164891</v>
      </c>
    </row>
    <row r="312" spans="1:21" ht="15" x14ac:dyDescent="0.2">
      <c r="A312" s="68">
        <v>961</v>
      </c>
      <c r="B312" s="69" t="s">
        <v>319</v>
      </c>
      <c r="C312" s="73">
        <v>8.4521115364461896E-4</v>
      </c>
      <c r="D312" s="61">
        <v>307166</v>
      </c>
      <c r="E312" s="74">
        <v>0</v>
      </c>
      <c r="F312" s="74">
        <v>0</v>
      </c>
      <c r="G312" s="74">
        <v>0</v>
      </c>
      <c r="H312" s="74">
        <v>56730</v>
      </c>
      <c r="I312" s="74">
        <v>56730</v>
      </c>
      <c r="J312" s="74"/>
      <c r="K312" s="74">
        <v>140274</v>
      </c>
      <c r="L312" s="74">
        <v>0</v>
      </c>
      <c r="M312" s="74">
        <v>284330</v>
      </c>
      <c r="N312" s="74">
        <v>50475</v>
      </c>
      <c r="O312" s="74">
        <v>475079</v>
      </c>
      <c r="P312" s="74"/>
      <c r="Q312" s="74">
        <v>-177720</v>
      </c>
      <c r="R312" s="74"/>
      <c r="S312" s="74">
        <v>-15427</v>
      </c>
      <c r="T312" s="74"/>
      <c r="U312" s="74">
        <v>-193147</v>
      </c>
    </row>
    <row r="313" spans="1:21" ht="15" x14ac:dyDescent="0.2">
      <c r="A313" s="68">
        <v>962</v>
      </c>
      <c r="B313" s="69" t="s">
        <v>320</v>
      </c>
      <c r="C313" s="73">
        <v>0</v>
      </c>
      <c r="D313" s="61">
        <v>0</v>
      </c>
      <c r="E313" s="74">
        <v>0</v>
      </c>
      <c r="F313" s="74">
        <v>0</v>
      </c>
      <c r="G313" s="74">
        <v>0</v>
      </c>
      <c r="H313" s="74">
        <v>0</v>
      </c>
      <c r="I313" s="74">
        <v>0</v>
      </c>
      <c r="J313" s="74"/>
      <c r="K313" s="74">
        <v>0</v>
      </c>
      <c r="L313" s="74">
        <v>0</v>
      </c>
      <c r="M313" s="74">
        <v>0</v>
      </c>
      <c r="N313" s="74">
        <v>0</v>
      </c>
      <c r="O313" s="74">
        <v>0</v>
      </c>
      <c r="P313" s="74"/>
      <c r="Q313" s="74">
        <v>0</v>
      </c>
      <c r="R313" s="74"/>
      <c r="S313" s="74">
        <v>0</v>
      </c>
      <c r="T313" s="74"/>
      <c r="U313" s="74">
        <v>0</v>
      </c>
    </row>
    <row r="314" spans="1:21" ht="15" x14ac:dyDescent="0.2">
      <c r="A314" s="68">
        <v>963</v>
      </c>
      <c r="B314" s="69" t="s">
        <v>321</v>
      </c>
      <c r="C314" s="73">
        <v>0</v>
      </c>
      <c r="D314" s="61">
        <v>0</v>
      </c>
      <c r="E314" s="74">
        <v>0</v>
      </c>
      <c r="F314" s="74">
        <v>0</v>
      </c>
      <c r="G314" s="74">
        <v>0</v>
      </c>
      <c r="H314" s="74">
        <v>0</v>
      </c>
      <c r="I314" s="74">
        <v>0</v>
      </c>
      <c r="J314" s="74"/>
      <c r="K314" s="74">
        <v>0</v>
      </c>
      <c r="L314" s="74">
        <v>0</v>
      </c>
      <c r="M314" s="74">
        <v>0</v>
      </c>
      <c r="N314" s="74">
        <v>0</v>
      </c>
      <c r="O314" s="74">
        <v>0</v>
      </c>
      <c r="P314" s="74"/>
      <c r="Q314" s="74">
        <v>0</v>
      </c>
      <c r="R314" s="74"/>
      <c r="S314" s="74">
        <v>0</v>
      </c>
      <c r="T314" s="74"/>
      <c r="U314" s="74">
        <v>0</v>
      </c>
    </row>
    <row r="315" spans="1:21" ht="15" x14ac:dyDescent="0.2">
      <c r="A315" s="68">
        <v>964</v>
      </c>
      <c r="B315" s="69" t="s">
        <v>322</v>
      </c>
      <c r="C315" s="73">
        <v>0</v>
      </c>
      <c r="D315" s="61">
        <v>0</v>
      </c>
      <c r="E315" s="74">
        <v>0</v>
      </c>
      <c r="F315" s="74">
        <v>0</v>
      </c>
      <c r="G315" s="74">
        <v>0</v>
      </c>
      <c r="H315" s="74">
        <v>0</v>
      </c>
      <c r="I315" s="74">
        <v>0</v>
      </c>
      <c r="J315" s="74"/>
      <c r="K315" s="74">
        <v>0</v>
      </c>
      <c r="L315" s="74">
        <v>0</v>
      </c>
      <c r="M315" s="74">
        <v>0</v>
      </c>
      <c r="N315" s="74">
        <v>0</v>
      </c>
      <c r="O315" s="74">
        <v>0</v>
      </c>
      <c r="P315" s="74"/>
      <c r="Q315" s="74">
        <v>0</v>
      </c>
      <c r="R315" s="74"/>
      <c r="S315" s="74">
        <v>0</v>
      </c>
      <c r="T315" s="74"/>
      <c r="U315" s="74">
        <v>0</v>
      </c>
    </row>
    <row r="316" spans="1:21" ht="15" x14ac:dyDescent="0.2">
      <c r="A316" s="68">
        <v>968</v>
      </c>
      <c r="B316" s="69" t="s">
        <v>323</v>
      </c>
      <c r="C316" s="73">
        <v>0</v>
      </c>
      <c r="D316" s="61">
        <v>0</v>
      </c>
      <c r="E316" s="74">
        <v>0</v>
      </c>
      <c r="F316" s="74">
        <v>0</v>
      </c>
      <c r="G316" s="74">
        <v>0</v>
      </c>
      <c r="H316" s="74">
        <v>0</v>
      </c>
      <c r="I316" s="74">
        <v>0</v>
      </c>
      <c r="J316" s="74"/>
      <c r="K316" s="74">
        <v>0</v>
      </c>
      <c r="L316" s="74">
        <v>0</v>
      </c>
      <c r="M316" s="74">
        <v>0</v>
      </c>
      <c r="N316" s="74">
        <v>0</v>
      </c>
      <c r="O316" s="74">
        <v>0</v>
      </c>
      <c r="P316" s="74"/>
      <c r="Q316" s="74">
        <v>0</v>
      </c>
      <c r="R316" s="74"/>
      <c r="S316" s="74">
        <v>0</v>
      </c>
      <c r="T316" s="74"/>
      <c r="U316" s="74">
        <v>0</v>
      </c>
    </row>
    <row r="317" spans="1:21" ht="15" x14ac:dyDescent="0.2">
      <c r="A317" s="68">
        <v>972</v>
      </c>
      <c r="B317" s="69" t="s">
        <v>324</v>
      </c>
      <c r="C317" s="73">
        <v>0</v>
      </c>
      <c r="D317" s="61">
        <v>0</v>
      </c>
      <c r="E317" s="74">
        <v>0</v>
      </c>
      <c r="F317" s="74">
        <v>0</v>
      </c>
      <c r="G317" s="74">
        <v>0</v>
      </c>
      <c r="H317" s="74">
        <v>0</v>
      </c>
      <c r="I317" s="74">
        <v>0</v>
      </c>
      <c r="J317" s="74"/>
      <c r="K317" s="74">
        <v>0</v>
      </c>
      <c r="L317" s="74">
        <v>0</v>
      </c>
      <c r="M317" s="74">
        <v>0</v>
      </c>
      <c r="N317" s="74">
        <v>0</v>
      </c>
      <c r="O317" s="74">
        <v>0</v>
      </c>
      <c r="P317" s="74"/>
      <c r="Q317" s="74">
        <v>0</v>
      </c>
      <c r="R317" s="74"/>
      <c r="S317" s="74">
        <v>0</v>
      </c>
      <c r="T317" s="74"/>
      <c r="U317" s="74">
        <v>0</v>
      </c>
    </row>
    <row r="318" spans="1:21" ht="15" x14ac:dyDescent="0.2">
      <c r="A318" s="68">
        <v>977</v>
      </c>
      <c r="B318" s="69" t="s">
        <v>426</v>
      </c>
      <c r="C318" s="73">
        <v>7.7802619603260272E-6</v>
      </c>
      <c r="D318" s="61">
        <v>2828</v>
      </c>
      <c r="E318" s="74">
        <v>0</v>
      </c>
      <c r="F318" s="74">
        <v>0</v>
      </c>
      <c r="G318" s="74">
        <v>0</v>
      </c>
      <c r="H318" s="74">
        <v>7155</v>
      </c>
      <c r="I318" s="74">
        <v>7155</v>
      </c>
      <c r="J318" s="74"/>
      <c r="K318" s="74">
        <v>1291</v>
      </c>
      <c r="L318" s="74">
        <v>0</v>
      </c>
      <c r="M318" s="74">
        <v>2617</v>
      </c>
      <c r="N318" s="74">
        <v>0</v>
      </c>
      <c r="O318" s="74">
        <v>3908</v>
      </c>
      <c r="P318" s="74"/>
      <c r="Q318" s="74">
        <v>-1636</v>
      </c>
      <c r="R318" s="74"/>
      <c r="S318" s="74">
        <v>1472</v>
      </c>
      <c r="T318" s="74"/>
      <c r="U318" s="74">
        <v>-164</v>
      </c>
    </row>
    <row r="319" spans="1:21" ht="15" x14ac:dyDescent="0.2">
      <c r="A319" s="68">
        <v>980</v>
      </c>
      <c r="B319" s="69" t="s">
        <v>325</v>
      </c>
      <c r="C319" s="73">
        <v>0</v>
      </c>
      <c r="D319" s="61">
        <v>0</v>
      </c>
      <c r="E319" s="74">
        <v>0</v>
      </c>
      <c r="F319" s="74">
        <v>0</v>
      </c>
      <c r="G319" s="74">
        <v>0</v>
      </c>
      <c r="H319" s="74">
        <v>0</v>
      </c>
      <c r="I319" s="74">
        <v>0</v>
      </c>
      <c r="J319" s="74"/>
      <c r="K319" s="74">
        <v>0</v>
      </c>
      <c r="L319" s="74">
        <v>0</v>
      </c>
      <c r="M319" s="74">
        <v>0</v>
      </c>
      <c r="N319" s="74">
        <v>0</v>
      </c>
      <c r="O319" s="74">
        <v>0</v>
      </c>
      <c r="P319" s="74"/>
      <c r="Q319" s="74">
        <v>0</v>
      </c>
      <c r="R319" s="74"/>
      <c r="S319" s="74">
        <v>0</v>
      </c>
      <c r="T319" s="74"/>
      <c r="U319" s="74">
        <v>0</v>
      </c>
    </row>
    <row r="320" spans="1:21" ht="15" x14ac:dyDescent="0.2">
      <c r="A320" s="68">
        <v>986</v>
      </c>
      <c r="B320" s="69" t="s">
        <v>326</v>
      </c>
      <c r="C320" s="73">
        <v>0</v>
      </c>
      <c r="D320" s="61">
        <v>0</v>
      </c>
      <c r="E320" s="74">
        <v>0</v>
      </c>
      <c r="F320" s="74">
        <v>0</v>
      </c>
      <c r="G320" s="74">
        <v>0</v>
      </c>
      <c r="H320" s="74">
        <v>0</v>
      </c>
      <c r="I320" s="74">
        <v>0</v>
      </c>
      <c r="J320" s="74"/>
      <c r="K320" s="74">
        <v>0</v>
      </c>
      <c r="L320" s="74">
        <v>0</v>
      </c>
      <c r="M320" s="74">
        <v>0</v>
      </c>
      <c r="N320" s="74">
        <v>0</v>
      </c>
      <c r="O320" s="74">
        <v>0</v>
      </c>
      <c r="P320" s="74"/>
      <c r="Q320" s="74">
        <v>0</v>
      </c>
      <c r="R320" s="74"/>
      <c r="S320" s="74">
        <v>0</v>
      </c>
      <c r="T320" s="74"/>
      <c r="U320" s="74">
        <v>0</v>
      </c>
    </row>
    <row r="321" spans="1:21" ht="15" x14ac:dyDescent="0.2">
      <c r="A321" s="68">
        <v>989</v>
      </c>
      <c r="B321" s="69" t="s">
        <v>327</v>
      </c>
      <c r="C321" s="73">
        <v>0</v>
      </c>
      <c r="D321" s="61">
        <v>0</v>
      </c>
      <c r="E321" s="74">
        <v>0</v>
      </c>
      <c r="F321" s="74">
        <v>0</v>
      </c>
      <c r="G321" s="74">
        <v>0</v>
      </c>
      <c r="H321" s="74">
        <v>0</v>
      </c>
      <c r="I321" s="74">
        <v>0</v>
      </c>
      <c r="J321" s="74"/>
      <c r="K321" s="74">
        <v>0</v>
      </c>
      <c r="L321" s="74">
        <v>0</v>
      </c>
      <c r="M321" s="74">
        <v>0</v>
      </c>
      <c r="N321" s="74">
        <v>0</v>
      </c>
      <c r="O321" s="74">
        <v>0</v>
      </c>
      <c r="P321" s="74"/>
      <c r="Q321" s="74">
        <v>0</v>
      </c>
      <c r="R321" s="74"/>
      <c r="S321" s="74">
        <v>0</v>
      </c>
      <c r="T321" s="74"/>
      <c r="U321" s="74">
        <v>0</v>
      </c>
    </row>
    <row r="322" spans="1:21" ht="15" x14ac:dyDescent="0.2">
      <c r="A322" s="68">
        <v>992</v>
      </c>
      <c r="B322" s="69" t="s">
        <v>328</v>
      </c>
      <c r="C322" s="73">
        <v>0</v>
      </c>
      <c r="D322" s="61">
        <v>0</v>
      </c>
      <c r="E322" s="74">
        <v>0</v>
      </c>
      <c r="F322" s="74">
        <v>0</v>
      </c>
      <c r="G322" s="74">
        <v>0</v>
      </c>
      <c r="H322" s="74">
        <v>0</v>
      </c>
      <c r="I322" s="74">
        <v>0</v>
      </c>
      <c r="J322" s="74"/>
      <c r="K322" s="74">
        <v>0</v>
      </c>
      <c r="L322" s="74">
        <v>0</v>
      </c>
      <c r="M322" s="74">
        <v>0</v>
      </c>
      <c r="N322" s="74">
        <v>0</v>
      </c>
      <c r="O322" s="74">
        <v>0</v>
      </c>
      <c r="P322" s="74"/>
      <c r="Q322" s="74">
        <v>0</v>
      </c>
      <c r="R322" s="74"/>
      <c r="S322" s="74">
        <v>0</v>
      </c>
      <c r="T322" s="74"/>
      <c r="U322" s="74">
        <v>0</v>
      </c>
    </row>
    <row r="323" spans="1:21" ht="15" x14ac:dyDescent="0.2">
      <c r="A323" s="68">
        <v>993</v>
      </c>
      <c r="B323" s="69" t="s">
        <v>329</v>
      </c>
      <c r="C323" s="73">
        <v>0</v>
      </c>
      <c r="D323" s="61">
        <v>0</v>
      </c>
      <c r="E323" s="74">
        <v>0</v>
      </c>
      <c r="F323" s="74">
        <v>0</v>
      </c>
      <c r="G323" s="74">
        <v>0</v>
      </c>
      <c r="H323" s="74">
        <v>0</v>
      </c>
      <c r="I323" s="74">
        <v>0</v>
      </c>
      <c r="J323" s="74"/>
      <c r="K323" s="74">
        <v>0</v>
      </c>
      <c r="L323" s="74">
        <v>0</v>
      </c>
      <c r="M323" s="74">
        <v>0</v>
      </c>
      <c r="N323" s="74">
        <v>0</v>
      </c>
      <c r="O323" s="74">
        <v>0</v>
      </c>
      <c r="P323" s="74"/>
      <c r="Q323" s="74">
        <v>0</v>
      </c>
      <c r="R323" s="74"/>
      <c r="S323" s="74">
        <v>0</v>
      </c>
      <c r="T323" s="74"/>
      <c r="U323" s="74">
        <v>0</v>
      </c>
    </row>
    <row r="324" spans="1:21" ht="15" x14ac:dyDescent="0.2">
      <c r="A324" s="68">
        <v>995</v>
      </c>
      <c r="B324" s="69" t="s">
        <v>330</v>
      </c>
      <c r="C324" s="73">
        <v>0</v>
      </c>
      <c r="D324" s="61">
        <v>0</v>
      </c>
      <c r="E324" s="74">
        <v>0</v>
      </c>
      <c r="F324" s="74">
        <v>0</v>
      </c>
      <c r="G324" s="74">
        <v>0</v>
      </c>
      <c r="H324" s="74">
        <v>0</v>
      </c>
      <c r="I324" s="74">
        <v>0</v>
      </c>
      <c r="J324" s="74"/>
      <c r="K324" s="74">
        <v>0</v>
      </c>
      <c r="L324" s="74">
        <v>0</v>
      </c>
      <c r="M324" s="74">
        <v>0</v>
      </c>
      <c r="N324" s="74">
        <v>0</v>
      </c>
      <c r="O324" s="74">
        <v>0</v>
      </c>
      <c r="P324" s="74"/>
      <c r="Q324" s="74">
        <v>0</v>
      </c>
      <c r="R324" s="74"/>
      <c r="S324" s="74">
        <v>0</v>
      </c>
      <c r="T324" s="74"/>
      <c r="U324" s="74">
        <v>0</v>
      </c>
    </row>
    <row r="325" spans="1:21" ht="15" x14ac:dyDescent="0.2">
      <c r="A325" s="68">
        <v>999</v>
      </c>
      <c r="B325" s="69" t="s">
        <v>331</v>
      </c>
      <c r="C325" s="75">
        <v>1.3353819974958846E-2</v>
      </c>
      <c r="D325" s="76">
        <v>4852992</v>
      </c>
      <c r="E325" s="77">
        <v>0</v>
      </c>
      <c r="F325" s="77">
        <v>0</v>
      </c>
      <c r="G325" s="77">
        <v>0</v>
      </c>
      <c r="H325" s="77">
        <v>1742179</v>
      </c>
      <c r="I325" s="77">
        <v>1742179</v>
      </c>
      <c r="J325" s="77"/>
      <c r="K325" s="77">
        <v>2216246</v>
      </c>
      <c r="L325" s="77">
        <v>0</v>
      </c>
      <c r="M325" s="77">
        <v>4492238</v>
      </c>
      <c r="N325" s="77">
        <v>0</v>
      </c>
      <c r="O325" s="77">
        <v>6708484</v>
      </c>
      <c r="P325" s="77"/>
      <c r="Q325" s="77">
        <v>-2807855</v>
      </c>
      <c r="R325" s="77"/>
      <c r="S325" s="77">
        <v>552062</v>
      </c>
      <c r="T325" s="77"/>
      <c r="U325" s="77">
        <v>-2255793</v>
      </c>
    </row>
    <row r="326" spans="1:21" x14ac:dyDescent="0.2">
      <c r="A326" s="13"/>
      <c r="B326" s="14"/>
      <c r="C326" s="50"/>
    </row>
    <row r="327" spans="1:21" ht="16.5" x14ac:dyDescent="0.35">
      <c r="A327" s="13" t="s">
        <v>385</v>
      </c>
      <c r="B327" s="14"/>
      <c r="C327" s="48">
        <f>SUM(C13:C325)</f>
        <v>0.99999999999999989</v>
      </c>
      <c r="D327" s="31">
        <f t="shared" ref="D327:U327" si="0">SUM(D13:D325)</f>
        <v>363415733</v>
      </c>
      <c r="E327" s="31">
        <f t="shared" si="0"/>
        <v>0</v>
      </c>
      <c r="F327" s="31">
        <f t="shared" si="0"/>
        <v>0</v>
      </c>
      <c r="G327" s="31">
        <f t="shared" si="0"/>
        <v>0</v>
      </c>
      <c r="H327" s="31">
        <f t="shared" si="0"/>
        <v>55170830</v>
      </c>
      <c r="I327" s="31">
        <f t="shared" si="0"/>
        <v>55170830</v>
      </c>
      <c r="J327" s="31"/>
      <c r="K327" s="31">
        <f t="shared" si="0"/>
        <v>165963466</v>
      </c>
      <c r="L327" s="31">
        <f t="shared" si="0"/>
        <v>0</v>
      </c>
      <c r="M327" s="31">
        <f t="shared" si="0"/>
        <v>336401006</v>
      </c>
      <c r="N327" s="148">
        <f t="shared" si="0"/>
        <v>55170830</v>
      </c>
      <c r="O327" s="148">
        <f t="shared" si="0"/>
        <v>557535302</v>
      </c>
      <c r="P327" s="31"/>
      <c r="Q327" s="31">
        <f t="shared" si="0"/>
        <v>-210266122</v>
      </c>
      <c r="R327" s="49"/>
      <c r="S327" s="31">
        <f t="shared" si="0"/>
        <v>0</v>
      </c>
      <c r="T327" s="31"/>
      <c r="U327" s="31">
        <f t="shared" si="0"/>
        <v>-210266122</v>
      </c>
    </row>
  </sheetData>
  <mergeCells count="3">
    <mergeCell ref="E2:I2"/>
    <mergeCell ref="K2:O2"/>
    <mergeCell ref="Q2:U2"/>
  </mergeCells>
  <pageMargins left="0" right="0" top="0.25" bottom="0.5" header="0.3" footer="0.3"/>
  <pageSetup scale="75" orientation="landscape" r:id="rId1"/>
  <headerFooter>
    <oddFooter>&amp;L&amp;Z&amp;F&amp;R&amp;D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868F5-FFAB-4C75-A69B-1EF8FBCDD1ED}">
  <sheetPr codeName="Sheet10">
    <tabColor theme="6" tint="-0.249977111117893"/>
  </sheetPr>
  <dimension ref="A1:H318"/>
  <sheetViews>
    <sheetView showGridLines="0" zoomScale="85" zoomScaleNormal="85" workbookViewId="0">
      <pane xSplit="2" ySplit="3" topLeftCell="C281" activePane="bottomRight" state="frozen"/>
      <selection activeCell="E320" sqref="E320"/>
      <selection pane="topRight" activeCell="E320" sqref="E320"/>
      <selection pane="bottomLeft" activeCell="E320" sqref="E320"/>
      <selection pane="bottomRight" activeCell="E320" sqref="E320"/>
    </sheetView>
  </sheetViews>
  <sheetFormatPr defaultColWidth="9.140625" defaultRowHeight="12.75" x14ac:dyDescent="0.2"/>
  <cols>
    <col min="1" max="1" width="10.42578125" style="14" bestFit="1" customWidth="1"/>
    <col min="2" max="2" width="55.28515625" style="2" customWidth="1"/>
    <col min="3" max="8" width="14.28515625" style="2" customWidth="1"/>
    <col min="9" max="16384" width="9.140625" style="2"/>
  </cols>
  <sheetData>
    <row r="1" spans="1:8" ht="15.75" x14ac:dyDescent="0.25">
      <c r="A1" s="51" t="s">
        <v>407</v>
      </c>
      <c r="C1" s="3" t="s">
        <v>1</v>
      </c>
      <c r="D1" s="3" t="s">
        <v>2</v>
      </c>
      <c r="E1" s="3" t="s">
        <v>3</v>
      </c>
      <c r="F1" s="3" t="s">
        <v>4</v>
      </c>
      <c r="G1" s="3" t="s">
        <v>5</v>
      </c>
      <c r="H1" s="3" t="s">
        <v>6</v>
      </c>
    </row>
    <row r="2" spans="1:8" x14ac:dyDescent="0.2">
      <c r="B2" s="52"/>
      <c r="C2" s="186" t="s">
        <v>408</v>
      </c>
      <c r="D2" s="186"/>
      <c r="E2" s="186"/>
      <c r="F2" s="186"/>
      <c r="G2" s="186"/>
      <c r="H2" s="53"/>
    </row>
    <row r="3" spans="1:8" x14ac:dyDescent="0.2">
      <c r="A3" s="34" t="s">
        <v>18</v>
      </c>
      <c r="B3" s="22" t="s">
        <v>13</v>
      </c>
      <c r="C3" s="54">
        <v>2024</v>
      </c>
      <c r="D3" s="54">
        <v>2025</v>
      </c>
      <c r="E3" s="54">
        <v>2026</v>
      </c>
      <c r="F3" s="54">
        <v>2027</v>
      </c>
      <c r="G3" s="54">
        <v>2028</v>
      </c>
      <c r="H3" s="55" t="s">
        <v>409</v>
      </c>
    </row>
    <row r="4" spans="1:8" x14ac:dyDescent="0.2">
      <c r="A4" s="60">
        <v>5</v>
      </c>
      <c r="B4" s="60" t="s">
        <v>25</v>
      </c>
      <c r="C4" s="66">
        <v>0</v>
      </c>
      <c r="D4" s="66">
        <v>0</v>
      </c>
      <c r="E4" s="66">
        <v>0</v>
      </c>
      <c r="F4" s="66">
        <v>0</v>
      </c>
      <c r="G4" s="66">
        <v>0</v>
      </c>
      <c r="H4" s="66">
        <v>0</v>
      </c>
    </row>
    <row r="5" spans="1:8" x14ac:dyDescent="0.2">
      <c r="A5" s="60">
        <v>6</v>
      </c>
      <c r="B5" s="60" t="s">
        <v>26</v>
      </c>
      <c r="C5" s="62">
        <v>0</v>
      </c>
      <c r="D5" s="62">
        <v>0</v>
      </c>
      <c r="E5" s="62">
        <v>0</v>
      </c>
      <c r="F5" s="62">
        <v>0</v>
      </c>
      <c r="G5" s="62">
        <v>0</v>
      </c>
      <c r="H5" s="62">
        <v>0</v>
      </c>
    </row>
    <row r="6" spans="1:8" x14ac:dyDescent="0.2">
      <c r="A6" s="60">
        <v>7</v>
      </c>
      <c r="B6" s="60" t="s">
        <v>27</v>
      </c>
      <c r="C6" s="62">
        <v>0</v>
      </c>
      <c r="D6" s="62">
        <v>0</v>
      </c>
      <c r="E6" s="62">
        <v>0</v>
      </c>
      <c r="F6" s="62">
        <v>0</v>
      </c>
      <c r="G6" s="62">
        <v>0</v>
      </c>
      <c r="H6" s="62">
        <v>0</v>
      </c>
    </row>
    <row r="7" spans="1:8" x14ac:dyDescent="0.2">
      <c r="A7" s="60">
        <v>47</v>
      </c>
      <c r="B7" s="60" t="s">
        <v>28</v>
      </c>
      <c r="C7" s="62">
        <v>0</v>
      </c>
      <c r="D7" s="62">
        <v>0</v>
      </c>
      <c r="E7" s="62">
        <v>0</v>
      </c>
      <c r="F7" s="62">
        <v>0</v>
      </c>
      <c r="G7" s="62">
        <v>0</v>
      </c>
      <c r="H7" s="62">
        <v>0</v>
      </c>
    </row>
    <row r="8" spans="1:8" x14ac:dyDescent="0.2">
      <c r="A8" s="60">
        <v>48</v>
      </c>
      <c r="B8" s="60" t="s">
        <v>29</v>
      </c>
      <c r="C8" s="62">
        <v>0</v>
      </c>
      <c r="D8" s="62">
        <v>0</v>
      </c>
      <c r="E8" s="62">
        <v>0</v>
      </c>
      <c r="F8" s="62">
        <v>0</v>
      </c>
      <c r="G8" s="62">
        <v>0</v>
      </c>
      <c r="H8" s="62">
        <v>0</v>
      </c>
    </row>
    <row r="9" spans="1:8" x14ac:dyDescent="0.2">
      <c r="A9" s="60">
        <v>90</v>
      </c>
      <c r="B9" s="60" t="s">
        <v>30</v>
      </c>
      <c r="C9" s="62">
        <v>-9696</v>
      </c>
      <c r="D9" s="62">
        <v>-5462</v>
      </c>
      <c r="E9" s="62">
        <v>-2075</v>
      </c>
      <c r="F9" s="62">
        <v>-556</v>
      </c>
      <c r="G9" s="62">
        <v>-312</v>
      </c>
      <c r="H9" s="62">
        <v>0</v>
      </c>
    </row>
    <row r="10" spans="1:8" x14ac:dyDescent="0.2">
      <c r="A10" s="60">
        <v>91</v>
      </c>
      <c r="B10" s="60" t="s">
        <v>31</v>
      </c>
      <c r="C10" s="62">
        <v>-8963</v>
      </c>
      <c r="D10" s="62">
        <v>-8854</v>
      </c>
      <c r="E10" s="62">
        <v>-4686</v>
      </c>
      <c r="F10" s="62">
        <v>-2099</v>
      </c>
      <c r="G10" s="62">
        <v>-602</v>
      </c>
      <c r="H10" s="62">
        <v>0</v>
      </c>
    </row>
    <row r="11" spans="1:8" x14ac:dyDescent="0.2">
      <c r="A11" s="60">
        <v>100</v>
      </c>
      <c r="B11" s="60" t="s">
        <v>32</v>
      </c>
      <c r="C11" s="62">
        <v>-264524</v>
      </c>
      <c r="D11" s="62">
        <v>-171765</v>
      </c>
      <c r="E11" s="62">
        <v>-102032</v>
      </c>
      <c r="F11" s="62">
        <v>-62670</v>
      </c>
      <c r="G11" s="62">
        <v>-33982</v>
      </c>
      <c r="H11" s="62">
        <v>0</v>
      </c>
    </row>
    <row r="12" spans="1:8" x14ac:dyDescent="0.2">
      <c r="A12" s="60">
        <v>101</v>
      </c>
      <c r="B12" s="60" t="s">
        <v>33</v>
      </c>
      <c r="C12" s="62">
        <v>-513124</v>
      </c>
      <c r="D12" s="62">
        <v>-345088</v>
      </c>
      <c r="E12" s="62">
        <v>-207149</v>
      </c>
      <c r="F12" s="62">
        <v>-120696</v>
      </c>
      <c r="G12" s="62">
        <v>-52284</v>
      </c>
      <c r="H12" s="62">
        <v>0</v>
      </c>
    </row>
    <row r="13" spans="1:8" x14ac:dyDescent="0.2">
      <c r="A13" s="60">
        <v>102</v>
      </c>
      <c r="B13" s="60" t="s">
        <v>34</v>
      </c>
      <c r="C13" s="62">
        <v>0</v>
      </c>
      <c r="D13" s="62">
        <v>0</v>
      </c>
      <c r="E13" s="62">
        <v>0</v>
      </c>
      <c r="F13" s="62">
        <v>0</v>
      </c>
      <c r="G13" s="62">
        <v>0</v>
      </c>
      <c r="H13" s="62">
        <v>0</v>
      </c>
    </row>
    <row r="14" spans="1:8" x14ac:dyDescent="0.2">
      <c r="A14" s="60">
        <v>103</v>
      </c>
      <c r="B14" s="60" t="s">
        <v>35</v>
      </c>
      <c r="C14" s="62">
        <v>-837288</v>
      </c>
      <c r="D14" s="62">
        <v>-543303</v>
      </c>
      <c r="E14" s="62">
        <v>-287785</v>
      </c>
      <c r="F14" s="62">
        <v>-163183</v>
      </c>
      <c r="G14" s="62">
        <v>-86314</v>
      </c>
      <c r="H14" s="62">
        <v>0</v>
      </c>
    </row>
    <row r="15" spans="1:8" x14ac:dyDescent="0.2">
      <c r="A15" s="60">
        <v>107</v>
      </c>
      <c r="B15" s="60" t="s">
        <v>36</v>
      </c>
      <c r="C15" s="62">
        <v>-168489</v>
      </c>
      <c r="D15" s="62">
        <v>-104122</v>
      </c>
      <c r="E15" s="62">
        <v>-55450</v>
      </c>
      <c r="F15" s="62">
        <v>-36352</v>
      </c>
      <c r="G15" s="62">
        <v>-21261</v>
      </c>
      <c r="H15" s="62">
        <v>0</v>
      </c>
    </row>
    <row r="16" spans="1:8" x14ac:dyDescent="0.2">
      <c r="A16" s="60">
        <v>109</v>
      </c>
      <c r="B16" s="60" t="s">
        <v>37</v>
      </c>
      <c r="C16" s="62">
        <v>-59067</v>
      </c>
      <c r="D16" s="62">
        <v>-36682</v>
      </c>
      <c r="E16" s="62">
        <v>-18421</v>
      </c>
      <c r="F16" s="62">
        <v>-9940</v>
      </c>
      <c r="G16" s="62">
        <v>-5272</v>
      </c>
      <c r="H16" s="62">
        <v>0</v>
      </c>
    </row>
    <row r="17" spans="1:8" x14ac:dyDescent="0.2">
      <c r="A17" s="60">
        <v>110</v>
      </c>
      <c r="B17" s="60" t="s">
        <v>38</v>
      </c>
      <c r="C17" s="62">
        <v>-64913</v>
      </c>
      <c r="D17" s="62">
        <v>-40269</v>
      </c>
      <c r="E17" s="62">
        <v>-15809</v>
      </c>
      <c r="F17" s="62">
        <v>-12962</v>
      </c>
      <c r="G17" s="62">
        <v>-8661</v>
      </c>
      <c r="H17" s="62">
        <v>0</v>
      </c>
    </row>
    <row r="18" spans="1:8" x14ac:dyDescent="0.2">
      <c r="A18" s="60">
        <v>111</v>
      </c>
      <c r="B18" s="60" t="s">
        <v>39</v>
      </c>
      <c r="C18" s="62">
        <v>-670704</v>
      </c>
      <c r="D18" s="62">
        <v>-425613</v>
      </c>
      <c r="E18" s="62">
        <v>-234552</v>
      </c>
      <c r="F18" s="62">
        <v>-145732</v>
      </c>
      <c r="G18" s="62">
        <v>-75683</v>
      </c>
      <c r="H18" s="62">
        <v>0</v>
      </c>
    </row>
    <row r="19" spans="1:8" x14ac:dyDescent="0.2">
      <c r="A19" s="60">
        <v>112</v>
      </c>
      <c r="B19" s="60" t="s">
        <v>40</v>
      </c>
      <c r="C19" s="62">
        <v>-6166</v>
      </c>
      <c r="D19" s="62">
        <v>-5786</v>
      </c>
      <c r="E19" s="62">
        <v>-2804</v>
      </c>
      <c r="F19" s="62">
        <v>-1283</v>
      </c>
      <c r="G19" s="62">
        <v>-576</v>
      </c>
      <c r="H19" s="62">
        <v>0</v>
      </c>
    </row>
    <row r="20" spans="1:8" x14ac:dyDescent="0.2">
      <c r="A20" s="60">
        <v>113</v>
      </c>
      <c r="B20" s="60" t="s">
        <v>41</v>
      </c>
      <c r="C20" s="62">
        <v>-444609</v>
      </c>
      <c r="D20" s="62">
        <v>-269489</v>
      </c>
      <c r="E20" s="62">
        <v>-133877</v>
      </c>
      <c r="F20" s="62">
        <v>-78275</v>
      </c>
      <c r="G20" s="62">
        <v>-38784</v>
      </c>
      <c r="H20" s="62">
        <v>0</v>
      </c>
    </row>
    <row r="21" spans="1:8" x14ac:dyDescent="0.2">
      <c r="A21" s="60">
        <v>114</v>
      </c>
      <c r="B21" s="60" t="s">
        <v>42</v>
      </c>
      <c r="C21" s="62">
        <v>-2185636</v>
      </c>
      <c r="D21" s="62">
        <v>-1400189</v>
      </c>
      <c r="E21" s="62">
        <v>-783498</v>
      </c>
      <c r="F21" s="62">
        <v>-463584</v>
      </c>
      <c r="G21" s="62">
        <v>-229941</v>
      </c>
      <c r="H21" s="62">
        <v>0</v>
      </c>
    </row>
    <row r="22" spans="1:8" x14ac:dyDescent="0.2">
      <c r="A22" s="60">
        <v>115</v>
      </c>
      <c r="B22" s="60" t="s">
        <v>43</v>
      </c>
      <c r="C22" s="62">
        <v>-1487113</v>
      </c>
      <c r="D22" s="62">
        <v>-930928</v>
      </c>
      <c r="E22" s="62">
        <v>-539178</v>
      </c>
      <c r="F22" s="62">
        <v>-353335</v>
      </c>
      <c r="G22" s="62">
        <v>-187198</v>
      </c>
      <c r="H22" s="62">
        <v>0</v>
      </c>
    </row>
    <row r="23" spans="1:8" x14ac:dyDescent="0.2">
      <c r="A23" s="60">
        <v>116</v>
      </c>
      <c r="B23" s="60" t="s">
        <v>44</v>
      </c>
      <c r="C23" s="62">
        <v>-436975</v>
      </c>
      <c r="D23" s="62">
        <v>-312114</v>
      </c>
      <c r="E23" s="62">
        <v>-188646</v>
      </c>
      <c r="F23" s="62">
        <v>-104755</v>
      </c>
      <c r="G23" s="62">
        <v>-42756</v>
      </c>
      <c r="H23" s="62">
        <v>0</v>
      </c>
    </row>
    <row r="24" spans="1:8" x14ac:dyDescent="0.2">
      <c r="A24" s="60">
        <v>117</v>
      </c>
      <c r="B24" s="60" t="s">
        <v>45</v>
      </c>
      <c r="C24" s="62">
        <v>-234470</v>
      </c>
      <c r="D24" s="62">
        <v>-150496</v>
      </c>
      <c r="E24" s="62">
        <v>-86114</v>
      </c>
      <c r="F24" s="62">
        <v>-51937</v>
      </c>
      <c r="G24" s="62">
        <v>-24579</v>
      </c>
      <c r="H24" s="62">
        <v>0</v>
      </c>
    </row>
    <row r="25" spans="1:8" x14ac:dyDescent="0.2">
      <c r="A25" s="60">
        <v>119</v>
      </c>
      <c r="B25" s="60" t="s">
        <v>46</v>
      </c>
      <c r="C25" s="62">
        <v>-4292</v>
      </c>
      <c r="D25" s="62">
        <v>-2388</v>
      </c>
      <c r="E25" s="62">
        <v>-2902</v>
      </c>
      <c r="F25" s="62">
        <v>-3380</v>
      </c>
      <c r="G25" s="62">
        <v>-1465</v>
      </c>
      <c r="H25" s="62">
        <v>0</v>
      </c>
    </row>
    <row r="26" spans="1:8" x14ac:dyDescent="0.2">
      <c r="A26" s="60">
        <v>121</v>
      </c>
      <c r="B26" s="60" t="s">
        <v>47</v>
      </c>
      <c r="C26" s="62">
        <v>-66938</v>
      </c>
      <c r="D26" s="62">
        <v>-39661</v>
      </c>
      <c r="E26" s="62">
        <v>-20260</v>
      </c>
      <c r="F26" s="62">
        <v>-5801</v>
      </c>
      <c r="G26" s="62">
        <v>29</v>
      </c>
      <c r="H26" s="62">
        <v>0</v>
      </c>
    </row>
    <row r="27" spans="1:8" x14ac:dyDescent="0.2">
      <c r="A27" s="60">
        <v>122</v>
      </c>
      <c r="B27" s="60" t="s">
        <v>48</v>
      </c>
      <c r="C27" s="62">
        <v>-107291</v>
      </c>
      <c r="D27" s="62">
        <v>-62890</v>
      </c>
      <c r="E27" s="62">
        <v>-29428</v>
      </c>
      <c r="F27" s="62">
        <v>-12485</v>
      </c>
      <c r="G27" s="62">
        <v>-2957</v>
      </c>
      <c r="H27" s="62">
        <v>0</v>
      </c>
    </row>
    <row r="28" spans="1:8" x14ac:dyDescent="0.2">
      <c r="A28" s="60">
        <v>123</v>
      </c>
      <c r="B28" s="60" t="s">
        <v>49</v>
      </c>
      <c r="C28" s="62">
        <v>-586346</v>
      </c>
      <c r="D28" s="62">
        <v>-348779</v>
      </c>
      <c r="E28" s="62">
        <v>-164628</v>
      </c>
      <c r="F28" s="62">
        <v>-89142</v>
      </c>
      <c r="G28" s="62">
        <v>-50041</v>
      </c>
      <c r="H28" s="62">
        <v>0</v>
      </c>
    </row>
    <row r="29" spans="1:8" x14ac:dyDescent="0.2">
      <c r="A29" s="60">
        <v>124</v>
      </c>
      <c r="B29" s="60" t="s">
        <v>50</v>
      </c>
      <c r="C29" s="62">
        <v>0</v>
      </c>
      <c r="D29" s="62">
        <v>0</v>
      </c>
      <c r="E29" s="62">
        <v>0</v>
      </c>
      <c r="F29" s="62">
        <v>0</v>
      </c>
      <c r="G29" s="62">
        <v>0</v>
      </c>
      <c r="H29" s="62">
        <v>0</v>
      </c>
    </row>
    <row r="30" spans="1:8" x14ac:dyDescent="0.2">
      <c r="A30" s="60">
        <v>125</v>
      </c>
      <c r="B30" s="60" t="s">
        <v>51</v>
      </c>
      <c r="C30" s="62">
        <v>-168507</v>
      </c>
      <c r="D30" s="62">
        <v>-81393</v>
      </c>
      <c r="E30" s="62">
        <v>-8566</v>
      </c>
      <c r="F30" s="62">
        <v>33184</v>
      </c>
      <c r="G30" s="62">
        <v>39467</v>
      </c>
      <c r="H30" s="62">
        <v>0</v>
      </c>
    </row>
    <row r="31" spans="1:8" x14ac:dyDescent="0.2">
      <c r="A31" s="60">
        <v>126</v>
      </c>
      <c r="B31" s="60" t="s">
        <v>52</v>
      </c>
      <c r="C31" s="62">
        <v>0</v>
      </c>
      <c r="D31" s="62">
        <v>0</v>
      </c>
      <c r="E31" s="62">
        <v>0</v>
      </c>
      <c r="F31" s="62">
        <v>0</v>
      </c>
      <c r="G31" s="62">
        <v>0</v>
      </c>
      <c r="H31" s="62">
        <v>0</v>
      </c>
    </row>
    <row r="32" spans="1:8" x14ac:dyDescent="0.2">
      <c r="A32" s="60">
        <v>127</v>
      </c>
      <c r="B32" s="60" t="s">
        <v>53</v>
      </c>
      <c r="C32" s="62">
        <v>-274667</v>
      </c>
      <c r="D32" s="62">
        <v>-180432</v>
      </c>
      <c r="E32" s="62">
        <v>-81649</v>
      </c>
      <c r="F32" s="62">
        <v>-16940</v>
      </c>
      <c r="G32" s="62">
        <v>-5581</v>
      </c>
      <c r="H32" s="62">
        <v>0</v>
      </c>
    </row>
    <row r="33" spans="1:8" x14ac:dyDescent="0.2">
      <c r="A33" s="60">
        <v>128</v>
      </c>
      <c r="B33" s="60" t="s">
        <v>54</v>
      </c>
      <c r="C33" s="62">
        <v>-502356</v>
      </c>
      <c r="D33" s="62">
        <v>-310045</v>
      </c>
      <c r="E33" s="62">
        <v>-160461</v>
      </c>
      <c r="F33" s="62">
        <v>-102560</v>
      </c>
      <c r="G33" s="62">
        <v>-61511</v>
      </c>
      <c r="H33" s="62">
        <v>0</v>
      </c>
    </row>
    <row r="34" spans="1:8" x14ac:dyDescent="0.2">
      <c r="A34" s="60">
        <v>129</v>
      </c>
      <c r="B34" s="60" t="s">
        <v>55</v>
      </c>
      <c r="C34" s="62">
        <v>-239309</v>
      </c>
      <c r="D34" s="62">
        <v>-162414</v>
      </c>
      <c r="E34" s="62">
        <v>-87036</v>
      </c>
      <c r="F34" s="62">
        <v>-55244</v>
      </c>
      <c r="G34" s="62">
        <v>-27955</v>
      </c>
      <c r="H34" s="62">
        <v>0</v>
      </c>
    </row>
    <row r="35" spans="1:8" x14ac:dyDescent="0.2">
      <c r="A35" s="60">
        <v>131</v>
      </c>
      <c r="B35" s="60" t="s">
        <v>56</v>
      </c>
      <c r="C35" s="62">
        <v>0</v>
      </c>
      <c r="D35" s="62">
        <v>0</v>
      </c>
      <c r="E35" s="62">
        <v>0</v>
      </c>
      <c r="F35" s="62">
        <v>0</v>
      </c>
      <c r="G35" s="62">
        <v>0</v>
      </c>
      <c r="H35" s="62">
        <v>0</v>
      </c>
    </row>
    <row r="36" spans="1:8" x14ac:dyDescent="0.2">
      <c r="A36" s="60">
        <v>132</v>
      </c>
      <c r="B36" s="60" t="s">
        <v>57</v>
      </c>
      <c r="C36" s="62">
        <v>-62129</v>
      </c>
      <c r="D36" s="62">
        <v>-29414</v>
      </c>
      <c r="E36" s="62">
        <v>-11723</v>
      </c>
      <c r="F36" s="62">
        <v>-6343</v>
      </c>
      <c r="G36" s="62">
        <v>-833</v>
      </c>
      <c r="H36" s="62">
        <v>0</v>
      </c>
    </row>
    <row r="37" spans="1:8" x14ac:dyDescent="0.2">
      <c r="A37" s="60">
        <v>133</v>
      </c>
      <c r="B37" s="60" t="s">
        <v>58</v>
      </c>
      <c r="C37" s="62">
        <v>-252891</v>
      </c>
      <c r="D37" s="62">
        <v>-162677</v>
      </c>
      <c r="E37" s="62">
        <v>-92557</v>
      </c>
      <c r="F37" s="62">
        <v>-38770</v>
      </c>
      <c r="G37" s="62">
        <v>-6926</v>
      </c>
      <c r="H37" s="62">
        <v>0</v>
      </c>
    </row>
    <row r="38" spans="1:8" x14ac:dyDescent="0.2">
      <c r="A38" s="60">
        <v>135</v>
      </c>
      <c r="B38" s="60" t="s">
        <v>59</v>
      </c>
      <c r="C38" s="62">
        <v>0</v>
      </c>
      <c r="D38" s="62">
        <v>0</v>
      </c>
      <c r="E38" s="62">
        <v>0</v>
      </c>
      <c r="F38" s="62">
        <v>0</v>
      </c>
      <c r="G38" s="62">
        <v>0</v>
      </c>
      <c r="H38" s="62">
        <v>0</v>
      </c>
    </row>
    <row r="39" spans="1:8" x14ac:dyDescent="0.2">
      <c r="A39" s="60">
        <v>136</v>
      </c>
      <c r="B39" s="60" t="s">
        <v>60</v>
      </c>
      <c r="C39" s="62">
        <v>-539644</v>
      </c>
      <c r="D39" s="62">
        <v>-325640</v>
      </c>
      <c r="E39" s="62">
        <v>-147296</v>
      </c>
      <c r="F39" s="62">
        <v>-55171</v>
      </c>
      <c r="G39" s="62">
        <v>-10973</v>
      </c>
      <c r="H39" s="62">
        <v>0</v>
      </c>
    </row>
    <row r="40" spans="1:8" x14ac:dyDescent="0.2">
      <c r="A40" s="60">
        <v>137</v>
      </c>
      <c r="B40" s="60" t="s">
        <v>61</v>
      </c>
      <c r="C40" s="62">
        <v>0</v>
      </c>
      <c r="D40" s="62">
        <v>0</v>
      </c>
      <c r="E40" s="62">
        <v>0</v>
      </c>
      <c r="F40" s="62">
        <v>0</v>
      </c>
      <c r="G40" s="62">
        <v>0</v>
      </c>
      <c r="H40" s="62">
        <v>0</v>
      </c>
    </row>
    <row r="41" spans="1:8" x14ac:dyDescent="0.2">
      <c r="A41" s="60">
        <v>138</v>
      </c>
      <c r="B41" s="60" t="s">
        <v>62</v>
      </c>
      <c r="C41" s="62">
        <v>0</v>
      </c>
      <c r="D41" s="62">
        <v>0</v>
      </c>
      <c r="E41" s="62">
        <v>0</v>
      </c>
      <c r="F41" s="62">
        <v>0</v>
      </c>
      <c r="G41" s="62">
        <v>0</v>
      </c>
      <c r="H41" s="62">
        <v>0</v>
      </c>
    </row>
    <row r="42" spans="1:8" x14ac:dyDescent="0.2">
      <c r="A42" s="60">
        <v>140</v>
      </c>
      <c r="B42" s="60" t="s">
        <v>63</v>
      </c>
      <c r="C42" s="62">
        <v>-260794</v>
      </c>
      <c r="D42" s="62">
        <v>-147514</v>
      </c>
      <c r="E42" s="62">
        <v>-48037</v>
      </c>
      <c r="F42" s="62">
        <v>-5141</v>
      </c>
      <c r="G42" s="62">
        <v>7652</v>
      </c>
      <c r="H42" s="62">
        <v>0</v>
      </c>
    </row>
    <row r="43" spans="1:8" x14ac:dyDescent="0.2">
      <c r="A43" s="60">
        <v>141</v>
      </c>
      <c r="B43" s="60" t="s">
        <v>64</v>
      </c>
      <c r="C43" s="62">
        <v>-972150</v>
      </c>
      <c r="D43" s="62">
        <v>-604041</v>
      </c>
      <c r="E43" s="62">
        <v>-302453</v>
      </c>
      <c r="F43" s="62">
        <v>-135152</v>
      </c>
      <c r="G43" s="62">
        <v>-52196</v>
      </c>
      <c r="H43" s="62">
        <v>0</v>
      </c>
    </row>
    <row r="44" spans="1:8" x14ac:dyDescent="0.2">
      <c r="A44" s="60">
        <v>142</v>
      </c>
      <c r="B44" s="60" t="s">
        <v>65</v>
      </c>
      <c r="C44" s="62">
        <v>-916</v>
      </c>
      <c r="D44" s="62">
        <v>1657</v>
      </c>
      <c r="E44" s="62">
        <v>3628</v>
      </c>
      <c r="F44" s="62">
        <v>4675</v>
      </c>
      <c r="G44" s="62">
        <v>4605</v>
      </c>
      <c r="H44" s="62">
        <v>0</v>
      </c>
    </row>
    <row r="45" spans="1:8" x14ac:dyDescent="0.2">
      <c r="A45" s="60">
        <v>143</v>
      </c>
      <c r="B45" s="60" t="s">
        <v>66</v>
      </c>
      <c r="C45" s="62">
        <v>-62672</v>
      </c>
      <c r="D45" s="62">
        <v>-43356</v>
      </c>
      <c r="E45" s="62">
        <v>-27852</v>
      </c>
      <c r="F45" s="62">
        <v>-14076</v>
      </c>
      <c r="G45" s="62">
        <v>-5546</v>
      </c>
      <c r="H45" s="62">
        <v>0</v>
      </c>
    </row>
    <row r="46" spans="1:8" x14ac:dyDescent="0.2">
      <c r="A46" s="60">
        <v>146</v>
      </c>
      <c r="B46" s="60" t="s">
        <v>67</v>
      </c>
      <c r="C46" s="62">
        <v>-138991</v>
      </c>
      <c r="D46" s="62">
        <v>-98491</v>
      </c>
      <c r="E46" s="62">
        <v>-69707</v>
      </c>
      <c r="F46" s="62">
        <v>-48161</v>
      </c>
      <c r="G46" s="62">
        <v>-25046</v>
      </c>
      <c r="H46" s="62">
        <v>0</v>
      </c>
    </row>
    <row r="47" spans="1:8" x14ac:dyDescent="0.2">
      <c r="A47" s="60">
        <v>147</v>
      </c>
      <c r="B47" s="60" t="s">
        <v>68</v>
      </c>
      <c r="C47" s="62">
        <v>-80991</v>
      </c>
      <c r="D47" s="62">
        <v>-55089</v>
      </c>
      <c r="E47" s="62">
        <v>-27117</v>
      </c>
      <c r="F47" s="62">
        <v>-11948</v>
      </c>
      <c r="G47" s="62">
        <v>-2522</v>
      </c>
      <c r="H47" s="62">
        <v>0</v>
      </c>
    </row>
    <row r="48" spans="1:8" x14ac:dyDescent="0.2">
      <c r="A48" s="60">
        <v>148</v>
      </c>
      <c r="B48" s="60" t="s">
        <v>69</v>
      </c>
      <c r="C48" s="62">
        <v>-11959</v>
      </c>
      <c r="D48" s="62">
        <v>-7552</v>
      </c>
      <c r="E48" s="62">
        <v>-6402</v>
      </c>
      <c r="F48" s="62">
        <v>-4562</v>
      </c>
      <c r="G48" s="62">
        <v>-2313</v>
      </c>
      <c r="H48" s="62">
        <v>0</v>
      </c>
    </row>
    <row r="49" spans="1:8" x14ac:dyDescent="0.2">
      <c r="A49" s="60">
        <v>149</v>
      </c>
      <c r="B49" s="60" t="s">
        <v>70</v>
      </c>
      <c r="C49" s="62">
        <v>0</v>
      </c>
      <c r="D49" s="62">
        <v>0</v>
      </c>
      <c r="E49" s="62">
        <v>0</v>
      </c>
      <c r="F49" s="62">
        <v>0</v>
      </c>
      <c r="G49" s="62">
        <v>0</v>
      </c>
      <c r="H49" s="62">
        <v>0</v>
      </c>
    </row>
    <row r="50" spans="1:8" x14ac:dyDescent="0.2">
      <c r="A50" s="60">
        <v>150</v>
      </c>
      <c r="B50" s="60" t="s">
        <v>71</v>
      </c>
      <c r="C50" s="62">
        <v>0</v>
      </c>
      <c r="D50" s="62">
        <v>0</v>
      </c>
      <c r="E50" s="62">
        <v>0</v>
      </c>
      <c r="F50" s="62">
        <v>0</v>
      </c>
      <c r="G50" s="62">
        <v>0</v>
      </c>
      <c r="H50" s="62">
        <v>0</v>
      </c>
    </row>
    <row r="51" spans="1:8" x14ac:dyDescent="0.2">
      <c r="A51" s="60">
        <v>151</v>
      </c>
      <c r="B51" s="60" t="s">
        <v>72</v>
      </c>
      <c r="C51" s="62">
        <v>-360192</v>
      </c>
      <c r="D51" s="62">
        <v>-228334</v>
      </c>
      <c r="E51" s="62">
        <v>-115082</v>
      </c>
      <c r="F51" s="62">
        <v>-57351</v>
      </c>
      <c r="G51" s="62">
        <v>-21474</v>
      </c>
      <c r="H51" s="62">
        <v>0</v>
      </c>
    </row>
    <row r="52" spans="1:8" x14ac:dyDescent="0.2">
      <c r="A52" s="60">
        <v>152</v>
      </c>
      <c r="B52" s="60" t="s">
        <v>73</v>
      </c>
      <c r="C52" s="62">
        <v>-232679</v>
      </c>
      <c r="D52" s="62">
        <v>-137821</v>
      </c>
      <c r="E52" s="62">
        <v>-74751</v>
      </c>
      <c r="F52" s="62">
        <v>-42676</v>
      </c>
      <c r="G52" s="62">
        <v>-19197</v>
      </c>
      <c r="H52" s="62">
        <v>0</v>
      </c>
    </row>
    <row r="53" spans="1:8" x14ac:dyDescent="0.2">
      <c r="A53" s="60">
        <v>154</v>
      </c>
      <c r="B53" s="60" t="s">
        <v>74</v>
      </c>
      <c r="C53" s="62">
        <v>-4200353</v>
      </c>
      <c r="D53" s="62">
        <v>-2593411</v>
      </c>
      <c r="E53" s="62">
        <v>-1395257</v>
      </c>
      <c r="F53" s="62">
        <v>-825860</v>
      </c>
      <c r="G53" s="62">
        <v>-388371</v>
      </c>
      <c r="H53" s="62">
        <v>0</v>
      </c>
    </row>
    <row r="54" spans="1:8" x14ac:dyDescent="0.2">
      <c r="A54" s="60">
        <v>156</v>
      </c>
      <c r="B54" s="60" t="s">
        <v>75</v>
      </c>
      <c r="C54" s="62">
        <v>-7172950</v>
      </c>
      <c r="D54" s="62">
        <v>-4387949</v>
      </c>
      <c r="E54" s="62">
        <v>-2492405</v>
      </c>
      <c r="F54" s="62">
        <v>-1406816</v>
      </c>
      <c r="G54" s="62">
        <v>-638284</v>
      </c>
      <c r="H54" s="62">
        <v>0</v>
      </c>
    </row>
    <row r="55" spans="1:8" x14ac:dyDescent="0.2">
      <c r="A55" s="60">
        <v>157</v>
      </c>
      <c r="B55" s="60" t="s">
        <v>76</v>
      </c>
      <c r="C55" s="62">
        <v>-33809</v>
      </c>
      <c r="D55" s="62">
        <v>-15990</v>
      </c>
      <c r="E55" s="62">
        <v>-8775</v>
      </c>
      <c r="F55" s="62">
        <v>-5146</v>
      </c>
      <c r="G55" s="62">
        <v>-2504</v>
      </c>
      <c r="H55" s="62">
        <v>0</v>
      </c>
    </row>
    <row r="56" spans="1:8" x14ac:dyDescent="0.2">
      <c r="A56" s="60">
        <v>158</v>
      </c>
      <c r="B56" s="60" t="s">
        <v>77</v>
      </c>
      <c r="C56" s="62">
        <v>0</v>
      </c>
      <c r="D56" s="62">
        <v>0</v>
      </c>
      <c r="E56" s="62">
        <v>0</v>
      </c>
      <c r="F56" s="62">
        <v>0</v>
      </c>
      <c r="G56" s="62">
        <v>0</v>
      </c>
      <c r="H56" s="62">
        <v>0</v>
      </c>
    </row>
    <row r="57" spans="1:8" x14ac:dyDescent="0.2">
      <c r="A57" s="60">
        <v>160</v>
      </c>
      <c r="B57" s="60" t="s">
        <v>78</v>
      </c>
      <c r="C57" s="62">
        <v>-17876</v>
      </c>
      <c r="D57" s="62">
        <v>-10394</v>
      </c>
      <c r="E57" s="62">
        <v>-9223</v>
      </c>
      <c r="F57" s="62">
        <v>-7520</v>
      </c>
      <c r="G57" s="62">
        <v>-4730</v>
      </c>
      <c r="H57" s="62">
        <v>0</v>
      </c>
    </row>
    <row r="58" spans="1:8" x14ac:dyDescent="0.2">
      <c r="A58" s="60">
        <v>161</v>
      </c>
      <c r="B58" s="60" t="s">
        <v>79</v>
      </c>
      <c r="C58" s="62">
        <v>-1932010</v>
      </c>
      <c r="D58" s="62">
        <v>-1272759</v>
      </c>
      <c r="E58" s="62">
        <v>-765096</v>
      </c>
      <c r="F58" s="62">
        <v>-461181</v>
      </c>
      <c r="G58" s="62">
        <v>-195350</v>
      </c>
      <c r="H58" s="62">
        <v>0</v>
      </c>
    </row>
    <row r="59" spans="1:8" x14ac:dyDescent="0.2">
      <c r="A59" s="60">
        <v>162</v>
      </c>
      <c r="B59" s="60" t="s">
        <v>80</v>
      </c>
      <c r="C59" s="62">
        <v>-3926</v>
      </c>
      <c r="D59" s="62">
        <v>-2470</v>
      </c>
      <c r="E59" s="62">
        <v>-1362</v>
      </c>
      <c r="F59" s="62">
        <v>-759</v>
      </c>
      <c r="G59" s="62">
        <v>-342</v>
      </c>
      <c r="H59" s="62">
        <v>0</v>
      </c>
    </row>
    <row r="60" spans="1:8" x14ac:dyDescent="0.2">
      <c r="A60" s="60">
        <v>163</v>
      </c>
      <c r="B60" s="60" t="s">
        <v>81</v>
      </c>
      <c r="C60" s="62">
        <v>0</v>
      </c>
      <c r="D60" s="62">
        <v>0</v>
      </c>
      <c r="E60" s="62">
        <v>0</v>
      </c>
      <c r="F60" s="62">
        <v>0</v>
      </c>
      <c r="G60" s="62">
        <v>0</v>
      </c>
      <c r="H60" s="62">
        <v>0</v>
      </c>
    </row>
    <row r="61" spans="1:8" x14ac:dyDescent="0.2">
      <c r="A61" s="60">
        <v>164</v>
      </c>
      <c r="B61" s="60" t="s">
        <v>82</v>
      </c>
      <c r="C61" s="62">
        <v>1722</v>
      </c>
      <c r="D61" s="62">
        <v>5868</v>
      </c>
      <c r="E61" s="62">
        <v>3137</v>
      </c>
      <c r="F61" s="62">
        <v>-493</v>
      </c>
      <c r="G61" s="62">
        <v>1693</v>
      </c>
      <c r="H61" s="62">
        <v>0</v>
      </c>
    </row>
    <row r="62" spans="1:8" x14ac:dyDescent="0.2">
      <c r="A62" s="60">
        <v>165</v>
      </c>
      <c r="B62" s="60" t="s">
        <v>83</v>
      </c>
      <c r="C62" s="62">
        <v>-226948</v>
      </c>
      <c r="D62" s="62">
        <v>-109641</v>
      </c>
      <c r="E62" s="62">
        <v>-23512</v>
      </c>
      <c r="F62" s="62">
        <v>24181</v>
      </c>
      <c r="G62" s="62">
        <v>32849</v>
      </c>
      <c r="H62" s="62">
        <v>0</v>
      </c>
    </row>
    <row r="63" spans="1:8" x14ac:dyDescent="0.2">
      <c r="A63" s="60">
        <v>166</v>
      </c>
      <c r="B63" s="60" t="s">
        <v>84</v>
      </c>
      <c r="C63" s="62">
        <v>-44646</v>
      </c>
      <c r="D63" s="62">
        <v>-20847</v>
      </c>
      <c r="E63" s="62">
        <v>-3180</v>
      </c>
      <c r="F63" s="62">
        <v>1860</v>
      </c>
      <c r="G63" s="62">
        <v>2920</v>
      </c>
      <c r="H63" s="62">
        <v>0</v>
      </c>
    </row>
    <row r="64" spans="1:8" x14ac:dyDescent="0.2">
      <c r="A64" s="60">
        <v>169</v>
      </c>
      <c r="B64" s="60" t="s">
        <v>85</v>
      </c>
      <c r="C64" s="62">
        <v>0</v>
      </c>
      <c r="D64" s="62">
        <v>0</v>
      </c>
      <c r="E64" s="62">
        <v>0</v>
      </c>
      <c r="F64" s="62">
        <v>0</v>
      </c>
      <c r="G64" s="62">
        <v>0</v>
      </c>
      <c r="H64" s="62">
        <v>0</v>
      </c>
    </row>
    <row r="65" spans="1:8" x14ac:dyDescent="0.2">
      <c r="A65" s="60">
        <v>170</v>
      </c>
      <c r="B65" s="60" t="s">
        <v>86</v>
      </c>
      <c r="C65" s="62">
        <v>0</v>
      </c>
      <c r="D65" s="62">
        <v>0</v>
      </c>
      <c r="E65" s="62">
        <v>0</v>
      </c>
      <c r="F65" s="62">
        <v>0</v>
      </c>
      <c r="G65" s="62">
        <v>0</v>
      </c>
      <c r="H65" s="62">
        <v>0</v>
      </c>
    </row>
    <row r="66" spans="1:8" x14ac:dyDescent="0.2">
      <c r="A66" s="60">
        <v>171</v>
      </c>
      <c r="B66" s="60" t="s">
        <v>87</v>
      </c>
      <c r="C66" s="62">
        <v>-1604782</v>
      </c>
      <c r="D66" s="62">
        <v>-1031442</v>
      </c>
      <c r="E66" s="62">
        <v>-578698</v>
      </c>
      <c r="F66" s="62">
        <v>-326288</v>
      </c>
      <c r="G66" s="62">
        <v>-141889</v>
      </c>
      <c r="H66" s="62">
        <v>0</v>
      </c>
    </row>
    <row r="67" spans="1:8" x14ac:dyDescent="0.2">
      <c r="A67" s="60">
        <v>172</v>
      </c>
      <c r="B67" s="60" t="s">
        <v>88</v>
      </c>
      <c r="C67" s="62">
        <v>-704260</v>
      </c>
      <c r="D67" s="62">
        <v>-387076</v>
      </c>
      <c r="E67" s="62">
        <v>-159560</v>
      </c>
      <c r="F67" s="62">
        <v>-55402</v>
      </c>
      <c r="G67" s="62">
        <v>413</v>
      </c>
      <c r="H67" s="62">
        <v>0</v>
      </c>
    </row>
    <row r="68" spans="1:8" x14ac:dyDescent="0.2">
      <c r="A68" s="60">
        <v>173</v>
      </c>
      <c r="B68" s="60" t="s">
        <v>89</v>
      </c>
      <c r="C68" s="62">
        <v>0</v>
      </c>
      <c r="D68" s="62">
        <v>0</v>
      </c>
      <c r="E68" s="62">
        <v>0</v>
      </c>
      <c r="F68" s="62">
        <v>0</v>
      </c>
      <c r="G68" s="62">
        <v>0</v>
      </c>
      <c r="H68" s="62">
        <v>0</v>
      </c>
    </row>
    <row r="69" spans="1:8" x14ac:dyDescent="0.2">
      <c r="A69" s="60">
        <v>174</v>
      </c>
      <c r="B69" s="60" t="s">
        <v>90</v>
      </c>
      <c r="C69" s="62">
        <v>-244553</v>
      </c>
      <c r="D69" s="62">
        <v>-127537</v>
      </c>
      <c r="E69" s="62">
        <v>-42725</v>
      </c>
      <c r="F69" s="62">
        <v>-23431</v>
      </c>
      <c r="G69" s="62">
        <v>-16559</v>
      </c>
      <c r="H69" s="62">
        <v>0</v>
      </c>
    </row>
    <row r="70" spans="1:8" x14ac:dyDescent="0.2">
      <c r="A70" s="60">
        <v>175</v>
      </c>
      <c r="B70" s="60" t="s">
        <v>91</v>
      </c>
      <c r="C70" s="62">
        <v>0</v>
      </c>
      <c r="D70" s="62">
        <v>0</v>
      </c>
      <c r="E70" s="62">
        <v>0</v>
      </c>
      <c r="F70" s="62">
        <v>0</v>
      </c>
      <c r="G70" s="62">
        <v>0</v>
      </c>
      <c r="H70" s="62">
        <v>0</v>
      </c>
    </row>
    <row r="71" spans="1:8" x14ac:dyDescent="0.2">
      <c r="A71" s="60">
        <v>180</v>
      </c>
      <c r="B71" s="60" t="s">
        <v>92</v>
      </c>
      <c r="C71" s="62">
        <v>-17240</v>
      </c>
      <c r="D71" s="62">
        <v>-7289</v>
      </c>
      <c r="E71" s="62">
        <v>-2408</v>
      </c>
      <c r="F71" s="62">
        <v>359</v>
      </c>
      <c r="G71" s="62">
        <v>-573</v>
      </c>
      <c r="H71" s="62">
        <v>0</v>
      </c>
    </row>
    <row r="72" spans="1:8" x14ac:dyDescent="0.2">
      <c r="A72" s="60">
        <v>181</v>
      </c>
      <c r="B72" s="60" t="s">
        <v>93</v>
      </c>
      <c r="C72" s="62">
        <v>-353258</v>
      </c>
      <c r="D72" s="62">
        <v>-213315</v>
      </c>
      <c r="E72" s="62">
        <v>-94121</v>
      </c>
      <c r="F72" s="62">
        <v>-36581</v>
      </c>
      <c r="G72" s="62">
        <v>-13307</v>
      </c>
      <c r="H72" s="62">
        <v>0</v>
      </c>
    </row>
    <row r="73" spans="1:8" x14ac:dyDescent="0.2">
      <c r="A73" s="60">
        <v>182</v>
      </c>
      <c r="B73" s="60" t="s">
        <v>94</v>
      </c>
      <c r="C73" s="62">
        <v>-1441371</v>
      </c>
      <c r="D73" s="62">
        <v>-631604</v>
      </c>
      <c r="E73" s="62">
        <v>-33735</v>
      </c>
      <c r="F73" s="62">
        <v>278976</v>
      </c>
      <c r="G73" s="62">
        <v>236863</v>
      </c>
      <c r="H73" s="62">
        <v>0</v>
      </c>
    </row>
    <row r="74" spans="1:8" x14ac:dyDescent="0.2">
      <c r="A74" s="60">
        <v>183</v>
      </c>
      <c r="B74" s="60" t="s">
        <v>95</v>
      </c>
      <c r="C74" s="62">
        <v>-10808</v>
      </c>
      <c r="D74" s="62">
        <v>-8651</v>
      </c>
      <c r="E74" s="62">
        <v>-4642</v>
      </c>
      <c r="F74" s="62">
        <v>-2127</v>
      </c>
      <c r="G74" s="62">
        <v>-903</v>
      </c>
      <c r="H74" s="62">
        <v>0</v>
      </c>
    </row>
    <row r="75" spans="1:8" x14ac:dyDescent="0.2">
      <c r="A75" s="60">
        <v>184</v>
      </c>
      <c r="B75" s="60" t="s">
        <v>96</v>
      </c>
      <c r="C75" s="62">
        <v>-5552</v>
      </c>
      <c r="D75" s="62">
        <v>-6095</v>
      </c>
      <c r="E75" s="62">
        <v>-4145</v>
      </c>
      <c r="F75" s="62">
        <v>-1170</v>
      </c>
      <c r="G75" s="62">
        <v>2</v>
      </c>
      <c r="H75" s="62">
        <v>0</v>
      </c>
    </row>
    <row r="76" spans="1:8" x14ac:dyDescent="0.2">
      <c r="A76" s="60">
        <v>185</v>
      </c>
      <c r="B76" s="60" t="s">
        <v>97</v>
      </c>
      <c r="C76" s="62">
        <v>-7737</v>
      </c>
      <c r="D76" s="62">
        <v>-5700</v>
      </c>
      <c r="E76" s="62">
        <v>-4587</v>
      </c>
      <c r="F76" s="62">
        <v>-4290</v>
      </c>
      <c r="G76" s="62">
        <v>-1005</v>
      </c>
      <c r="H76" s="62">
        <v>0</v>
      </c>
    </row>
    <row r="77" spans="1:8" x14ac:dyDescent="0.2">
      <c r="A77" s="60">
        <v>186</v>
      </c>
      <c r="B77" s="60" t="s">
        <v>98</v>
      </c>
      <c r="C77" s="62">
        <v>-10261</v>
      </c>
      <c r="D77" s="62">
        <v>-5473</v>
      </c>
      <c r="E77" s="62">
        <v>-75</v>
      </c>
      <c r="F77" s="62">
        <v>-608</v>
      </c>
      <c r="G77" s="62">
        <v>-1218</v>
      </c>
      <c r="H77" s="62">
        <v>0</v>
      </c>
    </row>
    <row r="78" spans="1:8" x14ac:dyDescent="0.2">
      <c r="A78" s="60">
        <v>187</v>
      </c>
      <c r="B78" s="60" t="s">
        <v>99</v>
      </c>
      <c r="C78" s="62">
        <v>-10878</v>
      </c>
      <c r="D78" s="62">
        <v>-7160</v>
      </c>
      <c r="E78" s="62">
        <v>-7082</v>
      </c>
      <c r="F78" s="62">
        <v>-5460</v>
      </c>
      <c r="G78" s="62">
        <v>-1584</v>
      </c>
      <c r="H78" s="62">
        <v>0</v>
      </c>
    </row>
    <row r="79" spans="1:8" x14ac:dyDescent="0.2">
      <c r="A79" s="60">
        <v>188</v>
      </c>
      <c r="B79" s="60" t="s">
        <v>100</v>
      </c>
      <c r="C79" s="62">
        <v>-11552</v>
      </c>
      <c r="D79" s="62">
        <v>-6572</v>
      </c>
      <c r="E79" s="62">
        <v>-2479</v>
      </c>
      <c r="F79" s="62">
        <v>-985</v>
      </c>
      <c r="G79" s="62">
        <v>75</v>
      </c>
      <c r="H79" s="62">
        <v>0</v>
      </c>
    </row>
    <row r="80" spans="1:8" x14ac:dyDescent="0.2">
      <c r="A80" s="60">
        <v>190</v>
      </c>
      <c r="B80" s="60" t="s">
        <v>101</v>
      </c>
      <c r="C80" s="62">
        <v>-7391</v>
      </c>
      <c r="D80" s="62">
        <v>-3602</v>
      </c>
      <c r="E80" s="62">
        <v>-805</v>
      </c>
      <c r="F80" s="62">
        <v>686</v>
      </c>
      <c r="G80" s="62">
        <v>1334</v>
      </c>
      <c r="H80" s="62">
        <v>0</v>
      </c>
    </row>
    <row r="81" spans="1:8" x14ac:dyDescent="0.2">
      <c r="A81" s="60">
        <v>191</v>
      </c>
      <c r="B81" s="60" t="s">
        <v>102</v>
      </c>
      <c r="C81" s="62">
        <v>-696326</v>
      </c>
      <c r="D81" s="62">
        <v>-472825</v>
      </c>
      <c r="E81" s="62">
        <v>-267094</v>
      </c>
      <c r="F81" s="62">
        <v>-159621</v>
      </c>
      <c r="G81" s="62">
        <v>-85978</v>
      </c>
      <c r="H81" s="62">
        <v>0</v>
      </c>
    </row>
    <row r="82" spans="1:8" x14ac:dyDescent="0.2">
      <c r="A82" s="60">
        <v>192</v>
      </c>
      <c r="B82" s="60" t="s">
        <v>103</v>
      </c>
      <c r="C82" s="62">
        <v>-11884</v>
      </c>
      <c r="D82" s="62">
        <v>-5507</v>
      </c>
      <c r="E82" s="62">
        <v>-9709</v>
      </c>
      <c r="F82" s="62">
        <v>-7091</v>
      </c>
      <c r="G82" s="62">
        <v>-1288</v>
      </c>
      <c r="H82" s="62">
        <v>0</v>
      </c>
    </row>
    <row r="83" spans="1:8" x14ac:dyDescent="0.2">
      <c r="A83" s="60">
        <v>193</v>
      </c>
      <c r="B83" s="60" t="s">
        <v>104</v>
      </c>
      <c r="C83" s="62">
        <v>-2604</v>
      </c>
      <c r="D83" s="62">
        <v>-509</v>
      </c>
      <c r="E83" s="62">
        <v>-1284</v>
      </c>
      <c r="F83" s="62">
        <v>-1895</v>
      </c>
      <c r="G83" s="62">
        <v>-1449</v>
      </c>
      <c r="H83" s="62">
        <v>0</v>
      </c>
    </row>
    <row r="84" spans="1:8" x14ac:dyDescent="0.2">
      <c r="A84" s="60">
        <v>194</v>
      </c>
      <c r="B84" s="60" t="s">
        <v>105</v>
      </c>
      <c r="C84" s="62">
        <v>-1415454</v>
      </c>
      <c r="D84" s="62">
        <v>-878941</v>
      </c>
      <c r="E84" s="62">
        <v>-481486</v>
      </c>
      <c r="F84" s="62">
        <v>-309641</v>
      </c>
      <c r="G84" s="62">
        <v>-163697</v>
      </c>
      <c r="H84" s="62">
        <v>0</v>
      </c>
    </row>
    <row r="85" spans="1:8" x14ac:dyDescent="0.2">
      <c r="A85" s="60">
        <v>195</v>
      </c>
      <c r="B85" s="60" t="s">
        <v>422</v>
      </c>
      <c r="C85" s="62">
        <v>-1205</v>
      </c>
      <c r="D85" s="62">
        <v>2180</v>
      </c>
      <c r="E85" s="62">
        <v>4773</v>
      </c>
      <c r="F85" s="62">
        <v>6150</v>
      </c>
      <c r="G85" s="62">
        <v>6061</v>
      </c>
      <c r="H85" s="62">
        <v>0</v>
      </c>
    </row>
    <row r="86" spans="1:8" x14ac:dyDescent="0.2">
      <c r="A86" s="60">
        <v>197</v>
      </c>
      <c r="B86" s="60" t="s">
        <v>106</v>
      </c>
      <c r="C86" s="62">
        <v>0</v>
      </c>
      <c r="D86" s="62">
        <v>0</v>
      </c>
      <c r="E86" s="62">
        <v>0</v>
      </c>
      <c r="F86" s="62">
        <v>0</v>
      </c>
      <c r="G86" s="62">
        <v>0</v>
      </c>
      <c r="H86" s="62">
        <v>0</v>
      </c>
    </row>
    <row r="87" spans="1:8" x14ac:dyDescent="0.2">
      <c r="A87" s="60">
        <v>199</v>
      </c>
      <c r="B87" s="60" t="s">
        <v>107</v>
      </c>
      <c r="C87" s="62">
        <v>-994894</v>
      </c>
      <c r="D87" s="62">
        <v>-639212</v>
      </c>
      <c r="E87" s="62">
        <v>-367162</v>
      </c>
      <c r="F87" s="62">
        <v>-209882</v>
      </c>
      <c r="G87" s="62">
        <v>-91463</v>
      </c>
      <c r="H87" s="62">
        <v>0</v>
      </c>
    </row>
    <row r="88" spans="1:8" x14ac:dyDescent="0.2">
      <c r="A88" s="60">
        <v>200</v>
      </c>
      <c r="B88" s="60" t="s">
        <v>108</v>
      </c>
      <c r="C88" s="62">
        <v>-29119</v>
      </c>
      <c r="D88" s="62">
        <v>-19366</v>
      </c>
      <c r="E88" s="62">
        <v>-10410</v>
      </c>
      <c r="F88" s="62">
        <v>-5314</v>
      </c>
      <c r="G88" s="62">
        <v>-1987</v>
      </c>
      <c r="H88" s="62">
        <v>0</v>
      </c>
    </row>
    <row r="89" spans="1:8" x14ac:dyDescent="0.2">
      <c r="A89" s="60">
        <v>201</v>
      </c>
      <c r="B89" s="60" t="s">
        <v>109</v>
      </c>
      <c r="C89" s="62">
        <v>-666478</v>
      </c>
      <c r="D89" s="62">
        <v>-291242</v>
      </c>
      <c r="E89" s="62">
        <v>10774</v>
      </c>
      <c r="F89" s="62">
        <v>157773</v>
      </c>
      <c r="G89" s="62">
        <v>188139</v>
      </c>
      <c r="H89" s="62">
        <v>0</v>
      </c>
    </row>
    <row r="90" spans="1:8" x14ac:dyDescent="0.2">
      <c r="A90" s="60">
        <v>202</v>
      </c>
      <c r="B90" s="60" t="s">
        <v>110</v>
      </c>
      <c r="C90" s="62">
        <v>-259718</v>
      </c>
      <c r="D90" s="62">
        <v>-157709</v>
      </c>
      <c r="E90" s="62">
        <v>-83328</v>
      </c>
      <c r="F90" s="62">
        <v>-43037</v>
      </c>
      <c r="G90" s="62">
        <v>-16198</v>
      </c>
      <c r="H90" s="62">
        <v>0</v>
      </c>
    </row>
    <row r="91" spans="1:8" x14ac:dyDescent="0.2">
      <c r="A91" s="60">
        <v>203</v>
      </c>
      <c r="B91" s="60" t="s">
        <v>111</v>
      </c>
      <c r="C91" s="62">
        <v>-640097</v>
      </c>
      <c r="D91" s="62">
        <v>-492025</v>
      </c>
      <c r="E91" s="62">
        <v>-330401</v>
      </c>
      <c r="F91" s="62">
        <v>-211698</v>
      </c>
      <c r="G91" s="62">
        <v>-110126</v>
      </c>
      <c r="H91" s="62">
        <v>0</v>
      </c>
    </row>
    <row r="92" spans="1:8" x14ac:dyDescent="0.2">
      <c r="A92" s="60">
        <v>204</v>
      </c>
      <c r="B92" s="60" t="s">
        <v>112</v>
      </c>
      <c r="C92" s="62">
        <v>-4652068</v>
      </c>
      <c r="D92" s="62">
        <v>-3081530</v>
      </c>
      <c r="E92" s="62">
        <v>-1802305</v>
      </c>
      <c r="F92" s="62">
        <v>-1135179</v>
      </c>
      <c r="G92" s="62">
        <v>-547712</v>
      </c>
      <c r="H92" s="62">
        <v>0</v>
      </c>
    </row>
    <row r="93" spans="1:8" x14ac:dyDescent="0.2">
      <c r="A93" s="60">
        <v>206</v>
      </c>
      <c r="B93" s="60" t="s">
        <v>113</v>
      </c>
      <c r="C93" s="62">
        <v>-1107544</v>
      </c>
      <c r="D93" s="62">
        <v>-766335</v>
      </c>
      <c r="E93" s="62">
        <v>-512434</v>
      </c>
      <c r="F93" s="62">
        <v>-339866</v>
      </c>
      <c r="G93" s="62">
        <v>-172228</v>
      </c>
      <c r="H93" s="62">
        <v>0</v>
      </c>
    </row>
    <row r="94" spans="1:8" x14ac:dyDescent="0.2">
      <c r="A94" s="60">
        <v>207</v>
      </c>
      <c r="B94" s="60" t="s">
        <v>114</v>
      </c>
      <c r="C94" s="62">
        <v>0</v>
      </c>
      <c r="D94" s="62">
        <v>0</v>
      </c>
      <c r="E94" s="62">
        <v>0</v>
      </c>
      <c r="F94" s="62">
        <v>0</v>
      </c>
      <c r="G94" s="62">
        <v>0</v>
      </c>
      <c r="H94" s="62">
        <v>0</v>
      </c>
    </row>
    <row r="95" spans="1:8" x14ac:dyDescent="0.2">
      <c r="A95" s="60">
        <v>208</v>
      </c>
      <c r="B95" s="60" t="s">
        <v>115</v>
      </c>
      <c r="C95" s="62">
        <v>-15657844</v>
      </c>
      <c r="D95" s="62">
        <v>-9843841</v>
      </c>
      <c r="E95" s="62">
        <v>-5398185</v>
      </c>
      <c r="F95" s="62">
        <v>-3235303</v>
      </c>
      <c r="G95" s="62">
        <v>-1559301</v>
      </c>
      <c r="H95" s="62">
        <v>0</v>
      </c>
    </row>
    <row r="96" spans="1:8" x14ac:dyDescent="0.2">
      <c r="A96" s="60">
        <v>209</v>
      </c>
      <c r="B96" s="60" t="s">
        <v>116</v>
      </c>
      <c r="C96" s="62">
        <v>0</v>
      </c>
      <c r="D96" s="62">
        <v>0</v>
      </c>
      <c r="E96" s="62">
        <v>0</v>
      </c>
      <c r="F96" s="62">
        <v>0</v>
      </c>
      <c r="G96" s="62">
        <v>0</v>
      </c>
      <c r="H96" s="62">
        <v>0</v>
      </c>
    </row>
    <row r="97" spans="1:8" x14ac:dyDescent="0.2">
      <c r="A97" s="60">
        <v>211</v>
      </c>
      <c r="B97" s="60" t="s">
        <v>117</v>
      </c>
      <c r="C97" s="62">
        <v>-1371522</v>
      </c>
      <c r="D97" s="62">
        <v>-883939</v>
      </c>
      <c r="E97" s="62">
        <v>-506854</v>
      </c>
      <c r="F97" s="62">
        <v>-284809</v>
      </c>
      <c r="G97" s="62">
        <v>-122762</v>
      </c>
      <c r="H97" s="62">
        <v>0</v>
      </c>
    </row>
    <row r="98" spans="1:8" x14ac:dyDescent="0.2">
      <c r="A98" s="60">
        <v>212</v>
      </c>
      <c r="B98" s="60" t="s">
        <v>118</v>
      </c>
      <c r="C98" s="62">
        <v>-1457268</v>
      </c>
      <c r="D98" s="62">
        <v>-956277</v>
      </c>
      <c r="E98" s="62">
        <v>-597747</v>
      </c>
      <c r="F98" s="62">
        <v>-369500</v>
      </c>
      <c r="G98" s="62">
        <v>-168477</v>
      </c>
      <c r="H98" s="62">
        <v>0</v>
      </c>
    </row>
    <row r="99" spans="1:8" x14ac:dyDescent="0.2">
      <c r="A99" s="60">
        <v>213</v>
      </c>
      <c r="B99" s="60" t="s">
        <v>119</v>
      </c>
      <c r="C99" s="62">
        <v>-1819808</v>
      </c>
      <c r="D99" s="62">
        <v>-1130822</v>
      </c>
      <c r="E99" s="62">
        <v>-665231</v>
      </c>
      <c r="F99" s="62">
        <v>-406387</v>
      </c>
      <c r="G99" s="62">
        <v>-200092</v>
      </c>
      <c r="H99" s="62">
        <v>0</v>
      </c>
    </row>
    <row r="100" spans="1:8" x14ac:dyDescent="0.2">
      <c r="A100" s="60">
        <v>214</v>
      </c>
      <c r="B100" s="60" t="s">
        <v>120</v>
      </c>
      <c r="C100" s="62">
        <v>-1818153</v>
      </c>
      <c r="D100" s="62">
        <v>-1228838</v>
      </c>
      <c r="E100" s="62">
        <v>-759309</v>
      </c>
      <c r="F100" s="62">
        <v>-491601</v>
      </c>
      <c r="G100" s="62">
        <v>-251941</v>
      </c>
      <c r="H100" s="62">
        <v>0</v>
      </c>
    </row>
    <row r="101" spans="1:8" x14ac:dyDescent="0.2">
      <c r="A101" s="60">
        <v>215</v>
      </c>
      <c r="B101" s="60" t="s">
        <v>121</v>
      </c>
      <c r="C101" s="62">
        <v>-1570974</v>
      </c>
      <c r="D101" s="62">
        <v>-1108200</v>
      </c>
      <c r="E101" s="62">
        <v>-695962</v>
      </c>
      <c r="F101" s="62">
        <v>-438163</v>
      </c>
      <c r="G101" s="62">
        <v>-221286</v>
      </c>
      <c r="H101" s="62">
        <v>0</v>
      </c>
    </row>
    <row r="102" spans="1:8" x14ac:dyDescent="0.2">
      <c r="A102" s="60">
        <v>216</v>
      </c>
      <c r="B102" s="60" t="s">
        <v>122</v>
      </c>
      <c r="C102" s="62">
        <v>-7240347</v>
      </c>
      <c r="D102" s="62">
        <v>-4582526</v>
      </c>
      <c r="E102" s="62">
        <v>-2626542</v>
      </c>
      <c r="F102" s="62">
        <v>-1637086</v>
      </c>
      <c r="G102" s="62">
        <v>-784319</v>
      </c>
      <c r="H102" s="62">
        <v>0</v>
      </c>
    </row>
    <row r="103" spans="1:8" x14ac:dyDescent="0.2">
      <c r="A103" s="60">
        <v>217</v>
      </c>
      <c r="B103" s="60" t="s">
        <v>123</v>
      </c>
      <c r="C103" s="62">
        <v>-3102348</v>
      </c>
      <c r="D103" s="62">
        <v>-1951515</v>
      </c>
      <c r="E103" s="62">
        <v>-1030256</v>
      </c>
      <c r="F103" s="62">
        <v>-710219</v>
      </c>
      <c r="G103" s="62">
        <v>-387672</v>
      </c>
      <c r="H103" s="62">
        <v>0</v>
      </c>
    </row>
    <row r="104" spans="1:8" x14ac:dyDescent="0.2">
      <c r="A104" s="60">
        <v>218</v>
      </c>
      <c r="B104" s="60" t="s">
        <v>124</v>
      </c>
      <c r="C104" s="62">
        <v>-345995</v>
      </c>
      <c r="D104" s="62">
        <v>-210656</v>
      </c>
      <c r="E104" s="62">
        <v>-120548</v>
      </c>
      <c r="F104" s="62">
        <v>-67854</v>
      </c>
      <c r="G104" s="62">
        <v>-31817</v>
      </c>
      <c r="H104" s="62">
        <v>0</v>
      </c>
    </row>
    <row r="105" spans="1:8" x14ac:dyDescent="0.2">
      <c r="A105" s="60">
        <v>219</v>
      </c>
      <c r="B105" s="60" t="s">
        <v>125</v>
      </c>
      <c r="C105" s="62">
        <v>0</v>
      </c>
      <c r="D105" s="62">
        <v>0</v>
      </c>
      <c r="E105" s="62">
        <v>0</v>
      </c>
      <c r="F105" s="62">
        <v>0</v>
      </c>
      <c r="G105" s="62">
        <v>0</v>
      </c>
      <c r="H105" s="62">
        <v>0</v>
      </c>
    </row>
    <row r="106" spans="1:8" x14ac:dyDescent="0.2">
      <c r="A106" s="60">
        <v>220</v>
      </c>
      <c r="B106" s="60" t="s">
        <v>126</v>
      </c>
      <c r="C106" s="62">
        <v>0</v>
      </c>
      <c r="D106" s="62">
        <v>0</v>
      </c>
      <c r="E106" s="62">
        <v>0</v>
      </c>
      <c r="F106" s="62">
        <v>0</v>
      </c>
      <c r="G106" s="62">
        <v>0</v>
      </c>
      <c r="H106" s="62">
        <v>0</v>
      </c>
    </row>
    <row r="107" spans="1:8" x14ac:dyDescent="0.2">
      <c r="A107" s="60">
        <v>221</v>
      </c>
      <c r="B107" s="60" t="s">
        <v>127</v>
      </c>
      <c r="C107" s="62">
        <v>-5361178</v>
      </c>
      <c r="D107" s="62">
        <v>-3459344</v>
      </c>
      <c r="E107" s="62">
        <v>-1968303</v>
      </c>
      <c r="F107" s="62">
        <v>-1192258</v>
      </c>
      <c r="G107" s="62">
        <v>-564338</v>
      </c>
      <c r="H107" s="62">
        <v>0</v>
      </c>
    </row>
    <row r="108" spans="1:8" x14ac:dyDescent="0.2">
      <c r="A108" s="60">
        <v>222</v>
      </c>
      <c r="B108" s="60" t="s">
        <v>128</v>
      </c>
      <c r="C108" s="62">
        <v>-393235</v>
      </c>
      <c r="D108" s="62">
        <v>-274268</v>
      </c>
      <c r="E108" s="62">
        <v>-175284</v>
      </c>
      <c r="F108" s="62">
        <v>-99562</v>
      </c>
      <c r="G108" s="62">
        <v>-42371</v>
      </c>
      <c r="H108" s="62">
        <v>0</v>
      </c>
    </row>
    <row r="109" spans="1:8" x14ac:dyDescent="0.2">
      <c r="A109" s="60">
        <v>223</v>
      </c>
      <c r="B109" s="60" t="s">
        <v>129</v>
      </c>
      <c r="C109" s="62">
        <v>-465226</v>
      </c>
      <c r="D109" s="62">
        <v>-245341</v>
      </c>
      <c r="E109" s="62">
        <v>-96839</v>
      </c>
      <c r="F109" s="62">
        <v>-44602</v>
      </c>
      <c r="G109" s="62">
        <v>-17889</v>
      </c>
      <c r="H109" s="62">
        <v>0</v>
      </c>
    </row>
    <row r="110" spans="1:8" x14ac:dyDescent="0.2">
      <c r="A110" s="60">
        <v>226</v>
      </c>
      <c r="B110" s="60" t="s">
        <v>130</v>
      </c>
      <c r="C110" s="62">
        <v>-26429</v>
      </c>
      <c r="D110" s="62">
        <v>-18190</v>
      </c>
      <c r="E110" s="62">
        <v>-10625</v>
      </c>
      <c r="F110" s="62">
        <v>-8097</v>
      </c>
      <c r="G110" s="62">
        <v>-4295</v>
      </c>
      <c r="H110" s="62">
        <v>0</v>
      </c>
    </row>
    <row r="111" spans="1:8" x14ac:dyDescent="0.2">
      <c r="A111" s="60">
        <v>229</v>
      </c>
      <c r="B111" s="60" t="s">
        <v>131</v>
      </c>
      <c r="C111" s="62">
        <v>-2176697</v>
      </c>
      <c r="D111" s="62">
        <v>-1331938</v>
      </c>
      <c r="E111" s="62">
        <v>-758738</v>
      </c>
      <c r="F111" s="62">
        <v>-453374</v>
      </c>
      <c r="G111" s="62">
        <v>-212788</v>
      </c>
      <c r="H111" s="62">
        <v>0</v>
      </c>
    </row>
    <row r="112" spans="1:8" x14ac:dyDescent="0.2">
      <c r="A112" s="60">
        <v>230</v>
      </c>
      <c r="B112" s="60" t="s">
        <v>132</v>
      </c>
      <c r="C112" s="62">
        <v>0</v>
      </c>
      <c r="D112" s="62">
        <v>0</v>
      </c>
      <c r="E112" s="62">
        <v>0</v>
      </c>
      <c r="F112" s="62">
        <v>0</v>
      </c>
      <c r="G112" s="62">
        <v>0</v>
      </c>
      <c r="H112" s="62">
        <v>0</v>
      </c>
    </row>
    <row r="113" spans="1:8" x14ac:dyDescent="0.2">
      <c r="A113" s="60">
        <v>231</v>
      </c>
      <c r="B113" s="60" t="s">
        <v>133</v>
      </c>
      <c r="C113" s="62">
        <v>0</v>
      </c>
      <c r="D113" s="62">
        <v>0</v>
      </c>
      <c r="E113" s="62">
        <v>0</v>
      </c>
      <c r="F113" s="62">
        <v>0</v>
      </c>
      <c r="G113" s="62">
        <v>0</v>
      </c>
      <c r="H113" s="62">
        <v>0</v>
      </c>
    </row>
    <row r="114" spans="1:8" x14ac:dyDescent="0.2">
      <c r="A114" s="60">
        <v>232</v>
      </c>
      <c r="B114" s="60" t="s">
        <v>134</v>
      </c>
      <c r="C114" s="62">
        <v>0</v>
      </c>
      <c r="D114" s="62">
        <v>0</v>
      </c>
      <c r="E114" s="62">
        <v>0</v>
      </c>
      <c r="F114" s="62">
        <v>0</v>
      </c>
      <c r="G114" s="62">
        <v>0</v>
      </c>
      <c r="H114" s="62">
        <v>0</v>
      </c>
    </row>
    <row r="115" spans="1:8" x14ac:dyDescent="0.2">
      <c r="A115" s="60">
        <v>233</v>
      </c>
      <c r="B115" s="60" t="s">
        <v>135</v>
      </c>
      <c r="C115" s="62">
        <v>-20285</v>
      </c>
      <c r="D115" s="62">
        <v>-15977</v>
      </c>
      <c r="E115" s="62">
        <v>-10106</v>
      </c>
      <c r="F115" s="62">
        <v>-6224</v>
      </c>
      <c r="G115" s="62">
        <v>-3431</v>
      </c>
      <c r="H115" s="62">
        <v>0</v>
      </c>
    </row>
    <row r="116" spans="1:8" x14ac:dyDescent="0.2">
      <c r="A116" s="60">
        <v>234</v>
      </c>
      <c r="B116" s="60" t="s">
        <v>136</v>
      </c>
      <c r="C116" s="62">
        <v>-172898</v>
      </c>
      <c r="D116" s="62">
        <v>-95788</v>
      </c>
      <c r="E116" s="62">
        <v>-49298</v>
      </c>
      <c r="F116" s="62">
        <v>-29944</v>
      </c>
      <c r="G116" s="62">
        <v>-15931</v>
      </c>
      <c r="H116" s="62">
        <v>0</v>
      </c>
    </row>
    <row r="117" spans="1:8" x14ac:dyDescent="0.2">
      <c r="A117" s="60">
        <v>236</v>
      </c>
      <c r="B117" s="60" t="s">
        <v>137</v>
      </c>
      <c r="C117" s="62">
        <v>-13808676</v>
      </c>
      <c r="D117" s="62">
        <v>-8782375</v>
      </c>
      <c r="E117" s="62">
        <v>-4958958</v>
      </c>
      <c r="F117" s="62">
        <v>-3049754</v>
      </c>
      <c r="G117" s="62">
        <v>-1482378</v>
      </c>
      <c r="H117" s="62">
        <v>0</v>
      </c>
    </row>
    <row r="118" spans="1:8" x14ac:dyDescent="0.2">
      <c r="A118" s="60">
        <v>238</v>
      </c>
      <c r="B118" s="60" t="s">
        <v>138</v>
      </c>
      <c r="C118" s="62">
        <v>-403759</v>
      </c>
      <c r="D118" s="62">
        <v>-263052</v>
      </c>
      <c r="E118" s="62">
        <v>-154943</v>
      </c>
      <c r="F118" s="62">
        <v>-96089</v>
      </c>
      <c r="G118" s="62">
        <v>-43205</v>
      </c>
      <c r="H118" s="62">
        <v>0</v>
      </c>
    </row>
    <row r="119" spans="1:8" x14ac:dyDescent="0.2">
      <c r="A119" s="60">
        <v>239</v>
      </c>
      <c r="B119" s="60" t="s">
        <v>139</v>
      </c>
      <c r="C119" s="62">
        <v>-66760</v>
      </c>
      <c r="D119" s="62">
        <v>-45661</v>
      </c>
      <c r="E119" s="62">
        <v>-30211</v>
      </c>
      <c r="F119" s="62">
        <v>-23859</v>
      </c>
      <c r="G119" s="62">
        <v>-13564</v>
      </c>
      <c r="H119" s="62">
        <v>0</v>
      </c>
    </row>
    <row r="120" spans="1:8" x14ac:dyDescent="0.2">
      <c r="A120" s="60">
        <v>241</v>
      </c>
      <c r="B120" s="60" t="s">
        <v>140</v>
      </c>
      <c r="C120" s="62">
        <v>-270202</v>
      </c>
      <c r="D120" s="62">
        <v>-202446</v>
      </c>
      <c r="E120" s="62">
        <v>-108001</v>
      </c>
      <c r="F120" s="62">
        <v>-66368</v>
      </c>
      <c r="G120" s="62">
        <v>-28876</v>
      </c>
      <c r="H120" s="62">
        <v>0</v>
      </c>
    </row>
    <row r="121" spans="1:8" x14ac:dyDescent="0.2">
      <c r="A121" s="60">
        <v>242</v>
      </c>
      <c r="B121" s="60" t="s">
        <v>141</v>
      </c>
      <c r="C121" s="62">
        <v>-1974597</v>
      </c>
      <c r="D121" s="62">
        <v>-1269635</v>
      </c>
      <c r="E121" s="62">
        <v>-742993</v>
      </c>
      <c r="F121" s="62">
        <v>-457800</v>
      </c>
      <c r="G121" s="62">
        <v>-218033</v>
      </c>
      <c r="H121" s="62">
        <v>0</v>
      </c>
    </row>
    <row r="122" spans="1:8" x14ac:dyDescent="0.2">
      <c r="A122" s="60">
        <v>245</v>
      </c>
      <c r="B122" s="60" t="s">
        <v>142</v>
      </c>
      <c r="C122" s="62">
        <v>-90916</v>
      </c>
      <c r="D122" s="62">
        <v>-64837</v>
      </c>
      <c r="E122" s="62">
        <v>-45844</v>
      </c>
      <c r="F122" s="62">
        <v>-32486</v>
      </c>
      <c r="G122" s="62">
        <v>-16159</v>
      </c>
      <c r="H122" s="62">
        <v>0</v>
      </c>
    </row>
    <row r="123" spans="1:8" x14ac:dyDescent="0.2">
      <c r="A123" s="60">
        <v>246</v>
      </c>
      <c r="B123" s="60" t="s">
        <v>143</v>
      </c>
      <c r="C123" s="62">
        <v>-59</v>
      </c>
      <c r="D123" s="62">
        <v>0</v>
      </c>
      <c r="E123" s="62">
        <v>0</v>
      </c>
      <c r="F123" s="62">
        <v>0</v>
      </c>
      <c r="G123" s="62">
        <v>0</v>
      </c>
      <c r="H123" s="62">
        <v>0</v>
      </c>
    </row>
    <row r="124" spans="1:8" x14ac:dyDescent="0.2">
      <c r="A124" s="60">
        <v>247</v>
      </c>
      <c r="B124" s="60" t="s">
        <v>144</v>
      </c>
      <c r="C124" s="62">
        <v>-8434451</v>
      </c>
      <c r="D124" s="62">
        <v>-5037375</v>
      </c>
      <c r="E124" s="62">
        <v>-2545387</v>
      </c>
      <c r="F124" s="62">
        <v>-1338474</v>
      </c>
      <c r="G124" s="62">
        <v>-585740</v>
      </c>
      <c r="H124" s="62">
        <v>0</v>
      </c>
    </row>
    <row r="125" spans="1:8" x14ac:dyDescent="0.2">
      <c r="A125" s="60">
        <v>261</v>
      </c>
      <c r="B125" s="60" t="s">
        <v>145</v>
      </c>
      <c r="C125" s="62">
        <v>-546987</v>
      </c>
      <c r="D125" s="62">
        <v>-372098</v>
      </c>
      <c r="E125" s="62">
        <v>-194408</v>
      </c>
      <c r="F125" s="62">
        <v>-80807</v>
      </c>
      <c r="G125" s="62">
        <v>-26714</v>
      </c>
      <c r="H125" s="62">
        <v>0</v>
      </c>
    </row>
    <row r="126" spans="1:8" x14ac:dyDescent="0.2">
      <c r="A126" s="60">
        <v>262</v>
      </c>
      <c r="B126" s="60" t="s">
        <v>146</v>
      </c>
      <c r="C126" s="62">
        <v>-2027229</v>
      </c>
      <c r="D126" s="62">
        <v>-1289860</v>
      </c>
      <c r="E126" s="62">
        <v>-655392</v>
      </c>
      <c r="F126" s="62">
        <v>-284600</v>
      </c>
      <c r="G126" s="62">
        <v>-115521</v>
      </c>
      <c r="H126" s="62">
        <v>0</v>
      </c>
    </row>
    <row r="127" spans="1:8" x14ac:dyDescent="0.2">
      <c r="A127" s="60">
        <v>263</v>
      </c>
      <c r="B127" s="60" t="s">
        <v>147</v>
      </c>
      <c r="C127" s="62">
        <v>-51274</v>
      </c>
      <c r="D127" s="62">
        <v>-39617</v>
      </c>
      <c r="E127" s="62">
        <v>-20389</v>
      </c>
      <c r="F127" s="62">
        <v>-8400</v>
      </c>
      <c r="G127" s="62">
        <v>-2738</v>
      </c>
      <c r="H127" s="62">
        <v>0</v>
      </c>
    </row>
    <row r="128" spans="1:8" x14ac:dyDescent="0.2">
      <c r="A128" s="60">
        <v>268</v>
      </c>
      <c r="B128" s="60" t="s">
        <v>148</v>
      </c>
      <c r="C128" s="62">
        <v>-735597</v>
      </c>
      <c r="D128" s="62">
        <v>-450433</v>
      </c>
      <c r="E128" s="62">
        <v>-233741</v>
      </c>
      <c r="F128" s="62">
        <v>-122857</v>
      </c>
      <c r="G128" s="62">
        <v>-57130</v>
      </c>
      <c r="H128" s="62">
        <v>0</v>
      </c>
    </row>
    <row r="129" spans="1:8" x14ac:dyDescent="0.2">
      <c r="A129" s="60">
        <v>270</v>
      </c>
      <c r="B129" s="60" t="s">
        <v>149</v>
      </c>
      <c r="C129" s="62">
        <v>44857</v>
      </c>
      <c r="D129" s="62">
        <v>2178</v>
      </c>
      <c r="E129" s="62">
        <v>-45363</v>
      </c>
      <c r="F129" s="62">
        <v>-53397</v>
      </c>
      <c r="G129" s="62">
        <v>-29378</v>
      </c>
      <c r="H129" s="62">
        <v>0</v>
      </c>
    </row>
    <row r="130" spans="1:8" x14ac:dyDescent="0.2">
      <c r="A130" s="60">
        <v>275</v>
      </c>
      <c r="B130" s="60" t="s">
        <v>150</v>
      </c>
      <c r="C130" s="62">
        <v>-329663</v>
      </c>
      <c r="D130" s="62">
        <v>-200712</v>
      </c>
      <c r="E130" s="62">
        <v>-103888</v>
      </c>
      <c r="F130" s="62">
        <v>-51546</v>
      </c>
      <c r="G130" s="62">
        <v>-17499</v>
      </c>
      <c r="H130" s="62">
        <v>0</v>
      </c>
    </row>
    <row r="131" spans="1:8" x14ac:dyDescent="0.2">
      <c r="A131" s="60">
        <v>276</v>
      </c>
      <c r="B131" s="60" t="s">
        <v>151</v>
      </c>
      <c r="C131" s="62">
        <v>-480146</v>
      </c>
      <c r="D131" s="62">
        <v>-292323</v>
      </c>
      <c r="E131" s="62">
        <v>-184907</v>
      </c>
      <c r="F131" s="62">
        <v>-115445</v>
      </c>
      <c r="G131" s="62">
        <v>-51755</v>
      </c>
      <c r="H131" s="62">
        <v>0</v>
      </c>
    </row>
    <row r="132" spans="1:8" x14ac:dyDescent="0.2">
      <c r="A132" s="60">
        <v>277</v>
      </c>
      <c r="B132" s="60" t="s">
        <v>152</v>
      </c>
      <c r="C132" s="62">
        <v>-162651</v>
      </c>
      <c r="D132" s="62">
        <v>-106344</v>
      </c>
      <c r="E132" s="62">
        <v>-64359</v>
      </c>
      <c r="F132" s="62">
        <v>-40210</v>
      </c>
      <c r="G132" s="62">
        <v>-18835</v>
      </c>
      <c r="H132" s="62">
        <v>0</v>
      </c>
    </row>
    <row r="133" spans="1:8" x14ac:dyDescent="0.2">
      <c r="A133" s="60">
        <v>278</v>
      </c>
      <c r="B133" s="60" t="s">
        <v>153</v>
      </c>
      <c r="C133" s="62">
        <v>-234658</v>
      </c>
      <c r="D133" s="62">
        <v>-132184</v>
      </c>
      <c r="E133" s="62">
        <v>-71457</v>
      </c>
      <c r="F133" s="62">
        <v>-43260</v>
      </c>
      <c r="G133" s="62">
        <v>-14254</v>
      </c>
      <c r="H133" s="62">
        <v>0</v>
      </c>
    </row>
    <row r="134" spans="1:8" x14ac:dyDescent="0.2">
      <c r="A134" s="60">
        <v>279</v>
      </c>
      <c r="B134" s="60" t="s">
        <v>154</v>
      </c>
      <c r="C134" s="62">
        <v>-363771</v>
      </c>
      <c r="D134" s="62">
        <v>-231866</v>
      </c>
      <c r="E134" s="62">
        <v>-120200</v>
      </c>
      <c r="F134" s="62">
        <v>-55794</v>
      </c>
      <c r="G134" s="62">
        <v>-16653</v>
      </c>
      <c r="H134" s="62">
        <v>0</v>
      </c>
    </row>
    <row r="135" spans="1:8" x14ac:dyDescent="0.2">
      <c r="A135" s="60">
        <v>280</v>
      </c>
      <c r="B135" s="60" t="s">
        <v>155</v>
      </c>
      <c r="C135" s="62">
        <v>-3767054</v>
      </c>
      <c r="D135" s="62">
        <v>-2271351</v>
      </c>
      <c r="E135" s="62">
        <v>-1290645</v>
      </c>
      <c r="F135" s="62">
        <v>-776472</v>
      </c>
      <c r="G135" s="62">
        <v>-357875</v>
      </c>
      <c r="H135" s="62">
        <v>0</v>
      </c>
    </row>
    <row r="136" spans="1:8" x14ac:dyDescent="0.2">
      <c r="A136" s="60">
        <v>282</v>
      </c>
      <c r="B136" s="60" t="s">
        <v>156</v>
      </c>
      <c r="C136" s="62">
        <v>-425917</v>
      </c>
      <c r="D136" s="62">
        <v>-287788</v>
      </c>
      <c r="E136" s="62">
        <v>-167458</v>
      </c>
      <c r="F136" s="62">
        <v>-92991</v>
      </c>
      <c r="G136" s="62">
        <v>-38728</v>
      </c>
      <c r="H136" s="62">
        <v>0</v>
      </c>
    </row>
    <row r="137" spans="1:8" x14ac:dyDescent="0.2">
      <c r="A137" s="60">
        <v>283</v>
      </c>
      <c r="B137" s="60" t="s">
        <v>157</v>
      </c>
      <c r="C137" s="62">
        <v>-1102163</v>
      </c>
      <c r="D137" s="62">
        <v>-700684</v>
      </c>
      <c r="E137" s="62">
        <v>-405534</v>
      </c>
      <c r="F137" s="62">
        <v>-239383</v>
      </c>
      <c r="G137" s="62">
        <v>-118742</v>
      </c>
      <c r="H137" s="62">
        <v>0</v>
      </c>
    </row>
    <row r="138" spans="1:8" x14ac:dyDescent="0.2">
      <c r="A138" s="60">
        <v>284</v>
      </c>
      <c r="B138" s="60" t="s">
        <v>158</v>
      </c>
      <c r="C138" s="62">
        <v>-139973</v>
      </c>
      <c r="D138" s="62">
        <v>-86458</v>
      </c>
      <c r="E138" s="62">
        <v>-43123</v>
      </c>
      <c r="F138" s="62">
        <v>-22856</v>
      </c>
      <c r="G138" s="62">
        <v>-6370</v>
      </c>
      <c r="H138" s="62">
        <v>0</v>
      </c>
    </row>
    <row r="139" spans="1:8" x14ac:dyDescent="0.2">
      <c r="A139" s="60">
        <v>285</v>
      </c>
      <c r="B139" s="60" t="s">
        <v>159</v>
      </c>
      <c r="C139" s="62">
        <v>-430623</v>
      </c>
      <c r="D139" s="62">
        <v>-262633</v>
      </c>
      <c r="E139" s="62">
        <v>-128392</v>
      </c>
      <c r="F139" s="62">
        <v>-70468</v>
      </c>
      <c r="G139" s="62">
        <v>-34570</v>
      </c>
      <c r="H139" s="62">
        <v>0</v>
      </c>
    </row>
    <row r="140" spans="1:8" x14ac:dyDescent="0.2">
      <c r="A140" s="60">
        <v>286</v>
      </c>
      <c r="B140" s="60" t="s">
        <v>160</v>
      </c>
      <c r="C140" s="62">
        <v>-634130</v>
      </c>
      <c r="D140" s="62">
        <v>-399266</v>
      </c>
      <c r="E140" s="62">
        <v>-216573</v>
      </c>
      <c r="F140" s="62">
        <v>-123534</v>
      </c>
      <c r="G140" s="62">
        <v>-54704</v>
      </c>
      <c r="H140" s="62">
        <v>0</v>
      </c>
    </row>
    <row r="141" spans="1:8" x14ac:dyDescent="0.2">
      <c r="A141" s="60">
        <v>287</v>
      </c>
      <c r="B141" s="60" t="s">
        <v>161</v>
      </c>
      <c r="C141" s="62">
        <v>-183637</v>
      </c>
      <c r="D141" s="62">
        <v>-123094</v>
      </c>
      <c r="E141" s="62">
        <v>-74468</v>
      </c>
      <c r="F141" s="62">
        <v>-36589</v>
      </c>
      <c r="G141" s="62">
        <v>-10616</v>
      </c>
      <c r="H141" s="62">
        <v>0</v>
      </c>
    </row>
    <row r="142" spans="1:8" x14ac:dyDescent="0.2">
      <c r="A142" s="60">
        <v>288</v>
      </c>
      <c r="B142" s="60" t="s">
        <v>162</v>
      </c>
      <c r="C142" s="62">
        <v>-297721</v>
      </c>
      <c r="D142" s="62">
        <v>-207739</v>
      </c>
      <c r="E142" s="62">
        <v>-129058</v>
      </c>
      <c r="F142" s="62">
        <v>-92529</v>
      </c>
      <c r="G142" s="62">
        <v>-36587</v>
      </c>
      <c r="H142" s="62">
        <v>0</v>
      </c>
    </row>
    <row r="143" spans="1:8" x14ac:dyDescent="0.2">
      <c r="A143" s="60">
        <v>290</v>
      </c>
      <c r="B143" s="60" t="s">
        <v>163</v>
      </c>
      <c r="C143" s="62">
        <v>-700218</v>
      </c>
      <c r="D143" s="62">
        <v>-403289</v>
      </c>
      <c r="E143" s="62">
        <v>-216180</v>
      </c>
      <c r="F143" s="62">
        <v>-124910</v>
      </c>
      <c r="G143" s="62">
        <v>-55142</v>
      </c>
      <c r="H143" s="62">
        <v>0</v>
      </c>
    </row>
    <row r="144" spans="1:8" x14ac:dyDescent="0.2">
      <c r="A144" s="60">
        <v>291</v>
      </c>
      <c r="B144" s="60" t="s">
        <v>164</v>
      </c>
      <c r="C144" s="62">
        <v>-454800</v>
      </c>
      <c r="D144" s="62">
        <v>-259095</v>
      </c>
      <c r="E144" s="62">
        <v>-147587</v>
      </c>
      <c r="F144" s="62">
        <v>-84446</v>
      </c>
      <c r="G144" s="62">
        <v>-32489</v>
      </c>
      <c r="H144" s="62">
        <v>0</v>
      </c>
    </row>
    <row r="145" spans="1:8" x14ac:dyDescent="0.2">
      <c r="A145" s="60">
        <v>292</v>
      </c>
      <c r="B145" s="60" t="s">
        <v>165</v>
      </c>
      <c r="C145" s="62">
        <v>-351869</v>
      </c>
      <c r="D145" s="62">
        <v>-201265</v>
      </c>
      <c r="E145" s="62">
        <v>-96242</v>
      </c>
      <c r="F145" s="62">
        <v>-47040</v>
      </c>
      <c r="G145" s="62">
        <v>-9984</v>
      </c>
      <c r="H145" s="62">
        <v>0</v>
      </c>
    </row>
    <row r="146" spans="1:8" x14ac:dyDescent="0.2">
      <c r="A146" s="60">
        <v>293</v>
      </c>
      <c r="B146" s="60" t="s">
        <v>166</v>
      </c>
      <c r="C146" s="62">
        <v>-899468</v>
      </c>
      <c r="D146" s="62">
        <v>-675546</v>
      </c>
      <c r="E146" s="62">
        <v>-456502</v>
      </c>
      <c r="F146" s="62">
        <v>-278995</v>
      </c>
      <c r="G146" s="62">
        <v>-121218</v>
      </c>
      <c r="H146" s="62">
        <v>0</v>
      </c>
    </row>
    <row r="147" spans="1:8" x14ac:dyDescent="0.2">
      <c r="A147" s="60">
        <v>294</v>
      </c>
      <c r="B147" s="60" t="s">
        <v>167</v>
      </c>
      <c r="C147" s="62">
        <v>-339784</v>
      </c>
      <c r="D147" s="62">
        <v>-186352</v>
      </c>
      <c r="E147" s="62">
        <v>-71407</v>
      </c>
      <c r="F147" s="62">
        <v>-23092</v>
      </c>
      <c r="G147" s="62">
        <v>-7466</v>
      </c>
      <c r="H147" s="62">
        <v>0</v>
      </c>
    </row>
    <row r="148" spans="1:8" x14ac:dyDescent="0.2">
      <c r="A148" s="60">
        <v>295</v>
      </c>
      <c r="B148" s="60" t="s">
        <v>168</v>
      </c>
      <c r="C148" s="62">
        <v>-2307245</v>
      </c>
      <c r="D148" s="62">
        <v>-1552465</v>
      </c>
      <c r="E148" s="62">
        <v>-839180</v>
      </c>
      <c r="F148" s="62">
        <v>-449668</v>
      </c>
      <c r="G148" s="62">
        <v>-205243</v>
      </c>
      <c r="H148" s="62">
        <v>0</v>
      </c>
    </row>
    <row r="149" spans="1:8" x14ac:dyDescent="0.2">
      <c r="A149" s="60">
        <v>296</v>
      </c>
      <c r="B149" s="60" t="s">
        <v>169</v>
      </c>
      <c r="C149" s="62">
        <v>-298127</v>
      </c>
      <c r="D149" s="62">
        <v>-199728</v>
      </c>
      <c r="E149" s="62">
        <v>-118619</v>
      </c>
      <c r="F149" s="62">
        <v>-76298</v>
      </c>
      <c r="G149" s="62">
        <v>-32583</v>
      </c>
      <c r="H149" s="62">
        <v>0</v>
      </c>
    </row>
    <row r="150" spans="1:8" x14ac:dyDescent="0.2">
      <c r="A150" s="60">
        <v>297</v>
      </c>
      <c r="B150" s="60" t="s">
        <v>170</v>
      </c>
      <c r="C150" s="62">
        <v>-519293</v>
      </c>
      <c r="D150" s="62">
        <v>-309874</v>
      </c>
      <c r="E150" s="62">
        <v>-158109</v>
      </c>
      <c r="F150" s="62">
        <v>-91525</v>
      </c>
      <c r="G150" s="62">
        <v>-42389</v>
      </c>
      <c r="H150" s="62">
        <v>0</v>
      </c>
    </row>
    <row r="151" spans="1:8" x14ac:dyDescent="0.2">
      <c r="A151" s="60">
        <v>298</v>
      </c>
      <c r="B151" s="60" t="s">
        <v>171</v>
      </c>
      <c r="C151" s="62">
        <v>-584120</v>
      </c>
      <c r="D151" s="62">
        <v>-342711</v>
      </c>
      <c r="E151" s="62">
        <v>-185520</v>
      </c>
      <c r="F151" s="62">
        <v>-107646</v>
      </c>
      <c r="G151" s="62">
        <v>-56235</v>
      </c>
      <c r="H151" s="62">
        <v>0</v>
      </c>
    </row>
    <row r="152" spans="1:8" x14ac:dyDescent="0.2">
      <c r="A152" s="60">
        <v>299</v>
      </c>
      <c r="B152" s="60" t="s">
        <v>172</v>
      </c>
      <c r="C152" s="62">
        <v>-311346</v>
      </c>
      <c r="D152" s="62">
        <v>-193699</v>
      </c>
      <c r="E152" s="62">
        <v>-105968</v>
      </c>
      <c r="F152" s="62">
        <v>-54171</v>
      </c>
      <c r="G152" s="62">
        <v>-22725</v>
      </c>
      <c r="H152" s="62">
        <v>0</v>
      </c>
    </row>
    <row r="153" spans="1:8" x14ac:dyDescent="0.2">
      <c r="A153" s="60">
        <v>301</v>
      </c>
      <c r="B153" s="60" t="s">
        <v>173</v>
      </c>
      <c r="C153" s="62">
        <v>-1086427</v>
      </c>
      <c r="D153" s="62">
        <v>-683620</v>
      </c>
      <c r="E153" s="62">
        <v>-382738</v>
      </c>
      <c r="F153" s="62">
        <v>-228612</v>
      </c>
      <c r="G153" s="62">
        <v>-111398</v>
      </c>
      <c r="H153" s="62">
        <v>0</v>
      </c>
    </row>
    <row r="154" spans="1:8" x14ac:dyDescent="0.2">
      <c r="A154" s="60">
        <v>305</v>
      </c>
      <c r="B154" s="60" t="s">
        <v>174</v>
      </c>
      <c r="C154" s="62">
        <v>0</v>
      </c>
      <c r="D154" s="62">
        <v>0</v>
      </c>
      <c r="E154" s="62">
        <v>0</v>
      </c>
      <c r="F154" s="62">
        <v>0</v>
      </c>
      <c r="G154" s="62">
        <v>0</v>
      </c>
      <c r="H154" s="62">
        <v>0</v>
      </c>
    </row>
    <row r="155" spans="1:8" x14ac:dyDescent="0.2">
      <c r="A155" s="60">
        <v>310</v>
      </c>
      <c r="B155" s="60" t="s">
        <v>175</v>
      </c>
      <c r="C155" s="62">
        <v>-250896</v>
      </c>
      <c r="D155" s="62">
        <v>-153763</v>
      </c>
      <c r="E155" s="62">
        <v>-47606</v>
      </c>
      <c r="F155" s="62">
        <v>-11959</v>
      </c>
      <c r="G155" s="62">
        <v>-2867</v>
      </c>
      <c r="H155" s="62">
        <v>0</v>
      </c>
    </row>
    <row r="156" spans="1:8" x14ac:dyDescent="0.2">
      <c r="A156" s="60">
        <v>311</v>
      </c>
      <c r="B156" s="60" t="s">
        <v>176</v>
      </c>
      <c r="C156" s="62">
        <v>0</v>
      </c>
      <c r="D156" s="62">
        <v>0</v>
      </c>
      <c r="E156" s="62">
        <v>0</v>
      </c>
      <c r="F156" s="62">
        <v>0</v>
      </c>
      <c r="G156" s="62">
        <v>0</v>
      </c>
      <c r="H156" s="62">
        <v>0</v>
      </c>
    </row>
    <row r="157" spans="1:8" x14ac:dyDescent="0.2">
      <c r="A157" s="60">
        <v>319</v>
      </c>
      <c r="B157" s="60" t="s">
        <v>177</v>
      </c>
      <c r="C157" s="62">
        <v>0</v>
      </c>
      <c r="D157" s="62">
        <v>0</v>
      </c>
      <c r="E157" s="62">
        <v>0</v>
      </c>
      <c r="F157" s="62">
        <v>0</v>
      </c>
      <c r="G157" s="62">
        <v>0</v>
      </c>
      <c r="H157" s="62">
        <v>0</v>
      </c>
    </row>
    <row r="158" spans="1:8" x14ac:dyDescent="0.2">
      <c r="A158" s="60">
        <v>320</v>
      </c>
      <c r="B158" s="60" t="s">
        <v>178</v>
      </c>
      <c r="C158" s="62">
        <v>-156176</v>
      </c>
      <c r="D158" s="62">
        <v>-98866</v>
      </c>
      <c r="E158" s="62">
        <v>-59889</v>
      </c>
      <c r="F158" s="62">
        <v>-32659</v>
      </c>
      <c r="G158" s="62">
        <v>-13427</v>
      </c>
      <c r="H158" s="62">
        <v>0</v>
      </c>
    </row>
    <row r="159" spans="1:8" x14ac:dyDescent="0.2">
      <c r="A159" s="60">
        <v>325</v>
      </c>
      <c r="B159" s="60" t="s">
        <v>179</v>
      </c>
      <c r="C159" s="62">
        <v>0</v>
      </c>
      <c r="D159" s="62">
        <v>0</v>
      </c>
      <c r="E159" s="62">
        <v>0</v>
      </c>
      <c r="F159" s="62">
        <v>0</v>
      </c>
      <c r="G159" s="62">
        <v>0</v>
      </c>
      <c r="H159" s="62">
        <v>0</v>
      </c>
    </row>
    <row r="160" spans="1:8" x14ac:dyDescent="0.2">
      <c r="A160" s="60">
        <v>326</v>
      </c>
      <c r="B160" s="60" t="s">
        <v>180</v>
      </c>
      <c r="C160" s="62">
        <v>0</v>
      </c>
      <c r="D160" s="62">
        <v>0</v>
      </c>
      <c r="E160" s="62">
        <v>0</v>
      </c>
      <c r="F160" s="62">
        <v>0</v>
      </c>
      <c r="G160" s="62">
        <v>0</v>
      </c>
      <c r="H160" s="62">
        <v>0</v>
      </c>
    </row>
    <row r="161" spans="1:8" x14ac:dyDescent="0.2">
      <c r="A161" s="60">
        <v>330</v>
      </c>
      <c r="B161" s="60" t="s">
        <v>181</v>
      </c>
      <c r="C161" s="62">
        <v>-2844</v>
      </c>
      <c r="D161" s="62">
        <v>116</v>
      </c>
      <c r="E161" s="62">
        <v>603</v>
      </c>
      <c r="F161" s="62">
        <v>-82</v>
      </c>
      <c r="G161" s="62">
        <v>-230</v>
      </c>
      <c r="H161" s="62">
        <v>0</v>
      </c>
    </row>
    <row r="162" spans="1:8" x14ac:dyDescent="0.2">
      <c r="A162" s="60">
        <v>350</v>
      </c>
      <c r="B162" s="60" t="s">
        <v>182</v>
      </c>
      <c r="C162" s="62">
        <v>-65915</v>
      </c>
      <c r="D162" s="62">
        <v>-35439</v>
      </c>
      <c r="E162" s="62">
        <v>-16104</v>
      </c>
      <c r="F162" s="62">
        <v>-5493</v>
      </c>
      <c r="G162" s="62">
        <v>3207</v>
      </c>
      <c r="H162" s="62">
        <v>0</v>
      </c>
    </row>
    <row r="163" spans="1:8" x14ac:dyDescent="0.2">
      <c r="A163" s="60">
        <v>360</v>
      </c>
      <c r="B163" s="60" t="s">
        <v>183</v>
      </c>
      <c r="C163" s="62">
        <v>-46908</v>
      </c>
      <c r="D163" s="62">
        <v>-44931</v>
      </c>
      <c r="E163" s="62">
        <v>-27307</v>
      </c>
      <c r="F163" s="62">
        <v>-13097</v>
      </c>
      <c r="G163" s="62">
        <v>-4335</v>
      </c>
      <c r="H163" s="62">
        <v>0</v>
      </c>
    </row>
    <row r="164" spans="1:8" x14ac:dyDescent="0.2">
      <c r="A164" s="60">
        <v>400</v>
      </c>
      <c r="B164" s="60" t="s">
        <v>184</v>
      </c>
      <c r="C164" s="62">
        <v>-2974</v>
      </c>
      <c r="D164" s="62">
        <v>-11590</v>
      </c>
      <c r="E164" s="62">
        <v>-17733</v>
      </c>
      <c r="F164" s="62">
        <v>-5801</v>
      </c>
      <c r="G164" s="62">
        <v>1095</v>
      </c>
      <c r="H164" s="62">
        <v>0</v>
      </c>
    </row>
    <row r="165" spans="1:8" x14ac:dyDescent="0.2">
      <c r="A165" s="60">
        <v>402</v>
      </c>
      <c r="B165" s="60" t="s">
        <v>185</v>
      </c>
      <c r="C165" s="62">
        <v>-379970</v>
      </c>
      <c r="D165" s="62">
        <v>-231348</v>
      </c>
      <c r="E165" s="62">
        <v>-130487</v>
      </c>
      <c r="F165" s="62">
        <v>-84676</v>
      </c>
      <c r="G165" s="62">
        <v>-46381</v>
      </c>
      <c r="H165" s="62">
        <v>0</v>
      </c>
    </row>
    <row r="166" spans="1:8" x14ac:dyDescent="0.2">
      <c r="A166" s="60">
        <v>403</v>
      </c>
      <c r="B166" s="60" t="s">
        <v>186</v>
      </c>
      <c r="C166" s="62">
        <v>-1138171</v>
      </c>
      <c r="D166" s="62">
        <v>-760201</v>
      </c>
      <c r="E166" s="62">
        <v>-444661</v>
      </c>
      <c r="F166" s="62">
        <v>-254776</v>
      </c>
      <c r="G166" s="62">
        <v>-108577</v>
      </c>
      <c r="H166" s="62">
        <v>0</v>
      </c>
    </row>
    <row r="167" spans="1:8" x14ac:dyDescent="0.2">
      <c r="A167" s="60">
        <v>405</v>
      </c>
      <c r="B167" s="60" t="s">
        <v>187</v>
      </c>
      <c r="C167" s="62">
        <v>-5050</v>
      </c>
      <c r="D167" s="62">
        <v>-2327</v>
      </c>
      <c r="E167" s="62">
        <v>210</v>
      </c>
      <c r="F167" s="62">
        <v>1338</v>
      </c>
      <c r="G167" s="62">
        <v>239</v>
      </c>
      <c r="H167" s="62">
        <v>0</v>
      </c>
    </row>
    <row r="168" spans="1:8" x14ac:dyDescent="0.2">
      <c r="A168" s="60">
        <v>407</v>
      </c>
      <c r="B168" s="60" t="s">
        <v>188</v>
      </c>
      <c r="C168" s="62">
        <v>-10768</v>
      </c>
      <c r="D168" s="62">
        <v>-7952</v>
      </c>
      <c r="E168" s="62">
        <v>-4749</v>
      </c>
      <c r="F168" s="62">
        <v>-3770</v>
      </c>
      <c r="G168" s="62">
        <v>-1397</v>
      </c>
      <c r="H168" s="62">
        <v>0</v>
      </c>
    </row>
    <row r="169" spans="1:8" x14ac:dyDescent="0.2">
      <c r="A169" s="60">
        <v>408</v>
      </c>
      <c r="B169" s="60" t="s">
        <v>189</v>
      </c>
      <c r="C169" s="62">
        <v>0</v>
      </c>
      <c r="D169" s="62">
        <v>0</v>
      </c>
      <c r="E169" s="62">
        <v>0</v>
      </c>
      <c r="F169" s="62">
        <v>0</v>
      </c>
      <c r="G169" s="62">
        <v>0</v>
      </c>
      <c r="H169" s="62">
        <v>0</v>
      </c>
    </row>
    <row r="170" spans="1:8" x14ac:dyDescent="0.2">
      <c r="A170" s="60">
        <v>409</v>
      </c>
      <c r="B170" s="60" t="s">
        <v>190</v>
      </c>
      <c r="C170" s="62">
        <v>-509325</v>
      </c>
      <c r="D170" s="62">
        <v>-328053</v>
      </c>
      <c r="E170" s="62">
        <v>-180536</v>
      </c>
      <c r="F170" s="62">
        <v>-110023</v>
      </c>
      <c r="G170" s="62">
        <v>-52850</v>
      </c>
      <c r="H170" s="62">
        <v>0</v>
      </c>
    </row>
    <row r="171" spans="1:8" x14ac:dyDescent="0.2">
      <c r="A171" s="60">
        <v>411</v>
      </c>
      <c r="B171" s="60" t="s">
        <v>191</v>
      </c>
      <c r="C171" s="62">
        <v>-627130</v>
      </c>
      <c r="D171" s="62">
        <v>-392500</v>
      </c>
      <c r="E171" s="62">
        <v>-223372</v>
      </c>
      <c r="F171" s="62">
        <v>-144247</v>
      </c>
      <c r="G171" s="62">
        <v>-67278</v>
      </c>
      <c r="H171" s="62">
        <v>0</v>
      </c>
    </row>
    <row r="172" spans="1:8" x14ac:dyDescent="0.2">
      <c r="A172" s="60">
        <v>413</v>
      </c>
      <c r="B172" s="60" t="s">
        <v>192</v>
      </c>
      <c r="C172" s="62">
        <v>-19435</v>
      </c>
      <c r="D172" s="62">
        <v>-14041</v>
      </c>
      <c r="E172" s="62">
        <v>-6778</v>
      </c>
      <c r="F172" s="62">
        <v>-5766</v>
      </c>
      <c r="G172" s="62">
        <v>-4723</v>
      </c>
      <c r="H172" s="62">
        <v>0</v>
      </c>
    </row>
    <row r="173" spans="1:8" x14ac:dyDescent="0.2">
      <c r="A173" s="60">
        <v>417</v>
      </c>
      <c r="B173" s="60" t="s">
        <v>193</v>
      </c>
      <c r="C173" s="62">
        <v>-9813</v>
      </c>
      <c r="D173" s="62">
        <v>-7761</v>
      </c>
      <c r="E173" s="62">
        <v>-4451</v>
      </c>
      <c r="F173" s="62">
        <v>-2623</v>
      </c>
      <c r="G173" s="62">
        <v>-673</v>
      </c>
      <c r="H173" s="62">
        <v>0</v>
      </c>
    </row>
    <row r="174" spans="1:8" x14ac:dyDescent="0.2">
      <c r="A174" s="60">
        <v>423</v>
      </c>
      <c r="B174" s="60" t="s">
        <v>194</v>
      </c>
      <c r="C174" s="62">
        <v>-79227</v>
      </c>
      <c r="D174" s="62">
        <v>-47991</v>
      </c>
      <c r="E174" s="62">
        <v>-23227</v>
      </c>
      <c r="F174" s="62">
        <v>-10079</v>
      </c>
      <c r="G174" s="62">
        <v>-616</v>
      </c>
      <c r="H174" s="62">
        <v>0</v>
      </c>
    </row>
    <row r="175" spans="1:8" x14ac:dyDescent="0.2">
      <c r="A175" s="60">
        <v>425</v>
      </c>
      <c r="B175" s="60" t="s">
        <v>195</v>
      </c>
      <c r="C175" s="62">
        <v>-251033</v>
      </c>
      <c r="D175" s="62">
        <v>-178683</v>
      </c>
      <c r="E175" s="62">
        <v>-115973</v>
      </c>
      <c r="F175" s="62">
        <v>-79204</v>
      </c>
      <c r="G175" s="62">
        <v>-41401</v>
      </c>
      <c r="H175" s="62">
        <v>0</v>
      </c>
    </row>
    <row r="176" spans="1:8" x14ac:dyDescent="0.2">
      <c r="A176" s="60">
        <v>440</v>
      </c>
      <c r="B176" s="60" t="s">
        <v>196</v>
      </c>
      <c r="C176" s="62">
        <v>-1987195</v>
      </c>
      <c r="D176" s="62">
        <v>-1253950</v>
      </c>
      <c r="E176" s="62">
        <v>-692556</v>
      </c>
      <c r="F176" s="62">
        <v>-385707</v>
      </c>
      <c r="G176" s="62">
        <v>-165591</v>
      </c>
      <c r="H176" s="62">
        <v>0</v>
      </c>
    </row>
    <row r="177" spans="1:8" x14ac:dyDescent="0.2">
      <c r="A177" s="60">
        <v>450</v>
      </c>
      <c r="B177" s="60" t="s">
        <v>197</v>
      </c>
      <c r="C177" s="62">
        <v>0</v>
      </c>
      <c r="D177" s="62">
        <v>0</v>
      </c>
      <c r="E177" s="62">
        <v>0</v>
      </c>
      <c r="F177" s="62">
        <v>0</v>
      </c>
      <c r="G177" s="62">
        <v>0</v>
      </c>
      <c r="H177" s="62">
        <v>0</v>
      </c>
    </row>
    <row r="178" spans="1:8" x14ac:dyDescent="0.2">
      <c r="A178" s="60">
        <v>451</v>
      </c>
      <c r="B178" s="60" t="s">
        <v>198</v>
      </c>
      <c r="C178" s="62">
        <v>0</v>
      </c>
      <c r="D178" s="62">
        <v>0</v>
      </c>
      <c r="E178" s="62">
        <v>0</v>
      </c>
      <c r="F178" s="62">
        <v>0</v>
      </c>
      <c r="G178" s="62">
        <v>0</v>
      </c>
      <c r="H178" s="62">
        <v>0</v>
      </c>
    </row>
    <row r="179" spans="1:8" x14ac:dyDescent="0.2">
      <c r="A179" s="60">
        <v>452</v>
      </c>
      <c r="B179" s="60" t="s">
        <v>199</v>
      </c>
      <c r="C179" s="62">
        <v>0</v>
      </c>
      <c r="D179" s="62">
        <v>0</v>
      </c>
      <c r="E179" s="62">
        <v>0</v>
      </c>
      <c r="F179" s="62">
        <v>0</v>
      </c>
      <c r="G179" s="62">
        <v>0</v>
      </c>
      <c r="H179" s="62">
        <v>0</v>
      </c>
    </row>
    <row r="180" spans="1:8" x14ac:dyDescent="0.2">
      <c r="A180" s="60">
        <v>453</v>
      </c>
      <c r="B180" s="60" t="s">
        <v>200</v>
      </c>
      <c r="C180" s="62">
        <v>0</v>
      </c>
      <c r="D180" s="62">
        <v>0</v>
      </c>
      <c r="E180" s="62">
        <v>0</v>
      </c>
      <c r="F180" s="62">
        <v>0</v>
      </c>
      <c r="G180" s="62">
        <v>0</v>
      </c>
      <c r="H180" s="62">
        <v>0</v>
      </c>
    </row>
    <row r="181" spans="1:8" x14ac:dyDescent="0.2">
      <c r="A181" s="60">
        <v>454</v>
      </c>
      <c r="B181" s="60" t="s">
        <v>201</v>
      </c>
      <c r="C181" s="62">
        <v>-4635</v>
      </c>
      <c r="D181" s="62">
        <v>-4632</v>
      </c>
      <c r="E181" s="62">
        <v>-4246</v>
      </c>
      <c r="F181" s="62">
        <v>-2971</v>
      </c>
      <c r="G181" s="62">
        <v>-881</v>
      </c>
      <c r="H181" s="62">
        <v>0</v>
      </c>
    </row>
    <row r="182" spans="1:8" x14ac:dyDescent="0.2">
      <c r="A182" s="60">
        <v>501</v>
      </c>
      <c r="B182" s="60" t="s">
        <v>202</v>
      </c>
      <c r="C182" s="62">
        <v>-19284586</v>
      </c>
      <c r="D182" s="62">
        <v>-12764097</v>
      </c>
      <c r="E182" s="62">
        <v>-7317527</v>
      </c>
      <c r="F182" s="62">
        <v>-4223983</v>
      </c>
      <c r="G182" s="62">
        <v>-1931003</v>
      </c>
      <c r="H182" s="62">
        <v>0</v>
      </c>
    </row>
    <row r="183" spans="1:8" x14ac:dyDescent="0.2">
      <c r="A183" s="60">
        <v>502</v>
      </c>
      <c r="B183" s="60" t="s">
        <v>203</v>
      </c>
      <c r="C183" s="62">
        <v>0</v>
      </c>
      <c r="D183" s="62">
        <v>0</v>
      </c>
      <c r="E183" s="62">
        <v>0</v>
      </c>
      <c r="F183" s="62">
        <v>0</v>
      </c>
      <c r="G183" s="62">
        <v>0</v>
      </c>
      <c r="H183" s="62">
        <v>0</v>
      </c>
    </row>
    <row r="184" spans="1:8" x14ac:dyDescent="0.2">
      <c r="A184" s="60">
        <v>505</v>
      </c>
      <c r="B184" s="60" t="s">
        <v>204</v>
      </c>
      <c r="C184" s="62">
        <v>-118222</v>
      </c>
      <c r="D184" s="62">
        <v>-85463</v>
      </c>
      <c r="E184" s="62">
        <v>-47408</v>
      </c>
      <c r="F184" s="62">
        <v>-37354</v>
      </c>
      <c r="G184" s="62">
        <v>-27656</v>
      </c>
      <c r="H184" s="62">
        <v>0</v>
      </c>
    </row>
    <row r="185" spans="1:8" x14ac:dyDescent="0.2">
      <c r="A185" s="60">
        <v>506</v>
      </c>
      <c r="B185" s="60" t="s">
        <v>205</v>
      </c>
      <c r="C185" s="62">
        <v>-56061</v>
      </c>
      <c r="D185" s="62">
        <v>-36465</v>
      </c>
      <c r="E185" s="62">
        <v>-18067</v>
      </c>
      <c r="F185" s="62">
        <v>-9101</v>
      </c>
      <c r="G185" s="62">
        <v>-3435</v>
      </c>
      <c r="H185" s="62">
        <v>0</v>
      </c>
    </row>
    <row r="186" spans="1:8" x14ac:dyDescent="0.2">
      <c r="A186" s="60">
        <v>507</v>
      </c>
      <c r="B186" s="60" t="s">
        <v>206</v>
      </c>
      <c r="C186" s="62">
        <v>0</v>
      </c>
      <c r="D186" s="62">
        <v>0</v>
      </c>
      <c r="E186" s="62">
        <v>0</v>
      </c>
      <c r="F186" s="62">
        <v>0</v>
      </c>
      <c r="G186" s="62">
        <v>0</v>
      </c>
      <c r="H186" s="62">
        <v>0</v>
      </c>
    </row>
    <row r="187" spans="1:8" x14ac:dyDescent="0.2">
      <c r="A187" s="60">
        <v>522</v>
      </c>
      <c r="B187" s="60" t="s">
        <v>420</v>
      </c>
      <c r="C187" s="62">
        <v>-4386</v>
      </c>
      <c r="D187" s="62">
        <v>8127</v>
      </c>
      <c r="E187" s="62">
        <v>17713</v>
      </c>
      <c r="F187" s="62">
        <v>22806</v>
      </c>
      <c r="G187" s="62">
        <v>22088</v>
      </c>
      <c r="H187" s="62">
        <v>0</v>
      </c>
    </row>
    <row r="188" spans="1:8" x14ac:dyDescent="0.2">
      <c r="A188" s="60">
        <v>601</v>
      </c>
      <c r="B188" s="60" t="s">
        <v>207</v>
      </c>
      <c r="C188" s="62">
        <v>-7453753</v>
      </c>
      <c r="D188" s="62">
        <v>-4723962</v>
      </c>
      <c r="E188" s="62">
        <v>-2690850</v>
      </c>
      <c r="F188" s="62">
        <v>-1590008</v>
      </c>
      <c r="G188" s="62">
        <v>-746980</v>
      </c>
      <c r="H188" s="62">
        <v>0</v>
      </c>
    </row>
    <row r="189" spans="1:8" x14ac:dyDescent="0.2">
      <c r="A189" s="60">
        <v>602</v>
      </c>
      <c r="B189" s="60" t="s">
        <v>208</v>
      </c>
      <c r="C189" s="62">
        <v>-933889</v>
      </c>
      <c r="D189" s="62">
        <v>-554725</v>
      </c>
      <c r="E189" s="62">
        <v>-258402</v>
      </c>
      <c r="F189" s="62">
        <v>-126363</v>
      </c>
      <c r="G189" s="62">
        <v>-44480</v>
      </c>
      <c r="H189" s="62">
        <v>0</v>
      </c>
    </row>
    <row r="190" spans="1:8" x14ac:dyDescent="0.2">
      <c r="A190" s="60">
        <v>606</v>
      </c>
      <c r="B190" s="60" t="s">
        <v>209</v>
      </c>
      <c r="C190" s="62">
        <v>-19473</v>
      </c>
      <c r="D190" s="62">
        <v>-13403</v>
      </c>
      <c r="E190" s="62">
        <v>-8928</v>
      </c>
      <c r="F190" s="62">
        <v>-4779</v>
      </c>
      <c r="G190" s="62">
        <v>-2333</v>
      </c>
      <c r="H190" s="62">
        <v>0</v>
      </c>
    </row>
    <row r="191" spans="1:8" x14ac:dyDescent="0.2">
      <c r="A191" s="60">
        <v>701</v>
      </c>
      <c r="B191" s="60" t="s">
        <v>210</v>
      </c>
      <c r="C191" s="62">
        <v>-775208</v>
      </c>
      <c r="D191" s="62">
        <v>-489598</v>
      </c>
      <c r="E191" s="62">
        <v>-261331</v>
      </c>
      <c r="F191" s="62">
        <v>-136994</v>
      </c>
      <c r="G191" s="62">
        <v>-54334</v>
      </c>
      <c r="H191" s="62">
        <v>0</v>
      </c>
    </row>
    <row r="192" spans="1:8" x14ac:dyDescent="0.2">
      <c r="A192" s="60">
        <v>702</v>
      </c>
      <c r="B192" s="60" t="s">
        <v>211</v>
      </c>
      <c r="C192" s="62">
        <v>-540068</v>
      </c>
      <c r="D192" s="62">
        <v>-377747</v>
      </c>
      <c r="E192" s="62">
        <v>-216983</v>
      </c>
      <c r="F192" s="62">
        <v>-123715</v>
      </c>
      <c r="G192" s="62">
        <v>-55717</v>
      </c>
      <c r="H192" s="62">
        <v>0</v>
      </c>
    </row>
    <row r="193" spans="1:8" x14ac:dyDescent="0.2">
      <c r="A193" s="60">
        <v>703</v>
      </c>
      <c r="B193" s="60" t="s">
        <v>212</v>
      </c>
      <c r="C193" s="62">
        <v>-1709422</v>
      </c>
      <c r="D193" s="62">
        <v>-1113490</v>
      </c>
      <c r="E193" s="62">
        <v>-677701</v>
      </c>
      <c r="F193" s="62">
        <v>-462373</v>
      </c>
      <c r="G193" s="62">
        <v>-240435</v>
      </c>
      <c r="H193" s="62">
        <v>0</v>
      </c>
    </row>
    <row r="194" spans="1:8" x14ac:dyDescent="0.2">
      <c r="A194" s="60">
        <v>704</v>
      </c>
      <c r="B194" s="60" t="s">
        <v>213</v>
      </c>
      <c r="C194" s="62">
        <v>-1561232</v>
      </c>
      <c r="D194" s="62">
        <v>-1010964</v>
      </c>
      <c r="E194" s="62">
        <v>-531425</v>
      </c>
      <c r="F194" s="62">
        <v>-333025</v>
      </c>
      <c r="G194" s="62">
        <v>-198864</v>
      </c>
      <c r="H194" s="62">
        <v>0</v>
      </c>
    </row>
    <row r="195" spans="1:8" x14ac:dyDescent="0.2">
      <c r="A195" s="60">
        <v>705</v>
      </c>
      <c r="B195" s="60" t="s">
        <v>214</v>
      </c>
      <c r="C195" s="62">
        <v>-1152625</v>
      </c>
      <c r="D195" s="62">
        <v>-754606</v>
      </c>
      <c r="E195" s="62">
        <v>-435047</v>
      </c>
      <c r="F195" s="62">
        <v>-259587</v>
      </c>
      <c r="G195" s="62">
        <v>-123910</v>
      </c>
      <c r="H195" s="62">
        <v>0</v>
      </c>
    </row>
    <row r="196" spans="1:8" x14ac:dyDescent="0.2">
      <c r="A196" s="60">
        <v>706</v>
      </c>
      <c r="B196" s="60" t="s">
        <v>215</v>
      </c>
      <c r="C196" s="62">
        <v>-1454524</v>
      </c>
      <c r="D196" s="62">
        <v>-974447</v>
      </c>
      <c r="E196" s="62">
        <v>-602147</v>
      </c>
      <c r="F196" s="62">
        <v>-378113</v>
      </c>
      <c r="G196" s="62">
        <v>-188846</v>
      </c>
      <c r="H196" s="62">
        <v>0</v>
      </c>
    </row>
    <row r="197" spans="1:8" x14ac:dyDescent="0.2">
      <c r="A197" s="60">
        <v>707</v>
      </c>
      <c r="B197" s="60" t="s">
        <v>216</v>
      </c>
      <c r="C197" s="62">
        <v>-1835394</v>
      </c>
      <c r="D197" s="62">
        <v>-1264621</v>
      </c>
      <c r="E197" s="62">
        <v>-867178</v>
      </c>
      <c r="F197" s="62">
        <v>-504711</v>
      </c>
      <c r="G197" s="62">
        <v>-171057</v>
      </c>
      <c r="H197" s="62">
        <v>0</v>
      </c>
    </row>
    <row r="198" spans="1:8" x14ac:dyDescent="0.2">
      <c r="A198" s="60">
        <v>708</v>
      </c>
      <c r="B198" s="60" t="s">
        <v>217</v>
      </c>
      <c r="C198" s="62">
        <v>-241262</v>
      </c>
      <c r="D198" s="62">
        <v>-171534</v>
      </c>
      <c r="E198" s="62">
        <v>-141578</v>
      </c>
      <c r="F198" s="62">
        <v>-117775</v>
      </c>
      <c r="G198" s="62">
        <v>-62726</v>
      </c>
      <c r="H198" s="62">
        <v>0</v>
      </c>
    </row>
    <row r="199" spans="1:8" x14ac:dyDescent="0.2">
      <c r="A199" s="60">
        <v>709</v>
      </c>
      <c r="B199" s="60" t="s">
        <v>218</v>
      </c>
      <c r="C199" s="62">
        <v>0</v>
      </c>
      <c r="D199" s="62">
        <v>0</v>
      </c>
      <c r="E199" s="62">
        <v>0</v>
      </c>
      <c r="F199" s="62">
        <v>0</v>
      </c>
      <c r="G199" s="62">
        <v>0</v>
      </c>
      <c r="H199" s="62">
        <v>0</v>
      </c>
    </row>
    <row r="200" spans="1:8" x14ac:dyDescent="0.2">
      <c r="A200" s="60">
        <v>711</v>
      </c>
      <c r="B200" s="60" t="s">
        <v>219</v>
      </c>
      <c r="C200" s="62">
        <v>-414452</v>
      </c>
      <c r="D200" s="62">
        <v>-322598</v>
      </c>
      <c r="E200" s="62">
        <v>-243463</v>
      </c>
      <c r="F200" s="62">
        <v>-153808</v>
      </c>
      <c r="G200" s="62">
        <v>-71961</v>
      </c>
      <c r="H200" s="62">
        <v>0</v>
      </c>
    </row>
    <row r="201" spans="1:8" x14ac:dyDescent="0.2">
      <c r="A201" s="60">
        <v>716</v>
      </c>
      <c r="B201" s="60" t="s">
        <v>220</v>
      </c>
      <c r="C201" s="62">
        <v>-600222</v>
      </c>
      <c r="D201" s="62">
        <v>-351827</v>
      </c>
      <c r="E201" s="62">
        <v>-229176</v>
      </c>
      <c r="F201" s="62">
        <v>-130729</v>
      </c>
      <c r="G201" s="62">
        <v>-101184</v>
      </c>
      <c r="H201" s="62">
        <v>0</v>
      </c>
    </row>
    <row r="202" spans="1:8" x14ac:dyDescent="0.2">
      <c r="A202" s="60">
        <v>717</v>
      </c>
      <c r="B202" s="60" t="s">
        <v>221</v>
      </c>
      <c r="C202" s="62">
        <v>0</v>
      </c>
      <c r="D202" s="62">
        <v>0</v>
      </c>
      <c r="E202" s="62">
        <v>0</v>
      </c>
      <c r="F202" s="62">
        <v>0</v>
      </c>
      <c r="G202" s="62">
        <v>0</v>
      </c>
      <c r="H202" s="62">
        <v>0</v>
      </c>
    </row>
    <row r="203" spans="1:8" x14ac:dyDescent="0.2">
      <c r="A203" s="60">
        <v>718</v>
      </c>
      <c r="B203" s="60" t="s">
        <v>222</v>
      </c>
      <c r="C203" s="62">
        <v>-650330</v>
      </c>
      <c r="D203" s="62">
        <v>-421013</v>
      </c>
      <c r="E203" s="62">
        <v>-233949</v>
      </c>
      <c r="F203" s="62">
        <v>-131960</v>
      </c>
      <c r="G203" s="62">
        <v>-59966</v>
      </c>
      <c r="H203" s="62">
        <v>0</v>
      </c>
    </row>
    <row r="204" spans="1:8" x14ac:dyDescent="0.2">
      <c r="A204" s="60">
        <v>719</v>
      </c>
      <c r="B204" s="60" t="s">
        <v>223</v>
      </c>
      <c r="C204" s="62">
        <v>0</v>
      </c>
      <c r="D204" s="62">
        <v>0</v>
      </c>
      <c r="E204" s="62">
        <v>0</v>
      </c>
      <c r="F204" s="62">
        <v>0</v>
      </c>
      <c r="G204" s="62">
        <v>0</v>
      </c>
      <c r="H204" s="62">
        <v>0</v>
      </c>
    </row>
    <row r="205" spans="1:8" x14ac:dyDescent="0.2">
      <c r="A205" s="60">
        <v>720</v>
      </c>
      <c r="B205" s="60" t="s">
        <v>224</v>
      </c>
      <c r="C205" s="62">
        <v>-851074</v>
      </c>
      <c r="D205" s="62">
        <v>-539683</v>
      </c>
      <c r="E205" s="62">
        <v>-256599</v>
      </c>
      <c r="F205" s="62">
        <v>-128878</v>
      </c>
      <c r="G205" s="62">
        <v>-53356</v>
      </c>
      <c r="H205" s="62">
        <v>0</v>
      </c>
    </row>
    <row r="206" spans="1:8" x14ac:dyDescent="0.2">
      <c r="A206" s="60">
        <v>721</v>
      </c>
      <c r="B206" s="60" t="s">
        <v>225</v>
      </c>
      <c r="C206" s="62">
        <v>0</v>
      </c>
      <c r="D206" s="62">
        <v>0</v>
      </c>
      <c r="E206" s="62">
        <v>0</v>
      </c>
      <c r="F206" s="62">
        <v>0</v>
      </c>
      <c r="G206" s="62">
        <v>0</v>
      </c>
      <c r="H206" s="62">
        <v>0</v>
      </c>
    </row>
    <row r="207" spans="1:8" x14ac:dyDescent="0.2">
      <c r="A207" s="60">
        <v>722</v>
      </c>
      <c r="B207" s="60" t="s">
        <v>226</v>
      </c>
      <c r="C207" s="62">
        <v>0</v>
      </c>
      <c r="D207" s="62">
        <v>0</v>
      </c>
      <c r="E207" s="62">
        <v>0</v>
      </c>
      <c r="F207" s="62">
        <v>0</v>
      </c>
      <c r="G207" s="62">
        <v>0</v>
      </c>
      <c r="H207" s="62">
        <v>0</v>
      </c>
    </row>
    <row r="208" spans="1:8" x14ac:dyDescent="0.2">
      <c r="A208" s="60">
        <v>723</v>
      </c>
      <c r="B208" s="60" t="s">
        <v>227</v>
      </c>
      <c r="C208" s="62">
        <v>-675406</v>
      </c>
      <c r="D208" s="62">
        <v>-396032</v>
      </c>
      <c r="E208" s="62">
        <v>-226012</v>
      </c>
      <c r="F208" s="62">
        <v>-145849</v>
      </c>
      <c r="G208" s="62">
        <v>-74664</v>
      </c>
      <c r="H208" s="62">
        <v>0</v>
      </c>
    </row>
    <row r="209" spans="1:8" x14ac:dyDescent="0.2">
      <c r="A209" s="60">
        <v>724</v>
      </c>
      <c r="B209" s="60" t="s">
        <v>228</v>
      </c>
      <c r="C209" s="62">
        <v>-561686</v>
      </c>
      <c r="D209" s="62">
        <v>-310886</v>
      </c>
      <c r="E209" s="62">
        <v>-142092</v>
      </c>
      <c r="F209" s="62">
        <v>-59294</v>
      </c>
      <c r="G209" s="62">
        <v>-19291</v>
      </c>
      <c r="H209" s="62">
        <v>0</v>
      </c>
    </row>
    <row r="210" spans="1:8" x14ac:dyDescent="0.2">
      <c r="A210" s="60">
        <v>725</v>
      </c>
      <c r="B210" s="60" t="s">
        <v>229</v>
      </c>
      <c r="C210" s="62">
        <v>-414512</v>
      </c>
      <c r="D210" s="62">
        <v>-37491</v>
      </c>
      <c r="E210" s="62">
        <v>-291</v>
      </c>
      <c r="F210" s="62">
        <v>0</v>
      </c>
      <c r="G210" s="62">
        <v>-1</v>
      </c>
      <c r="H210" s="62">
        <v>0</v>
      </c>
    </row>
    <row r="211" spans="1:8" x14ac:dyDescent="0.2">
      <c r="A211" s="60">
        <v>726</v>
      </c>
      <c r="B211" s="60" t="s">
        <v>230</v>
      </c>
      <c r="C211" s="62">
        <v>-431</v>
      </c>
      <c r="D211" s="62">
        <v>0</v>
      </c>
      <c r="E211" s="62">
        <v>0</v>
      </c>
      <c r="F211" s="62">
        <v>0</v>
      </c>
      <c r="G211" s="62">
        <v>0</v>
      </c>
      <c r="H211" s="62">
        <v>0</v>
      </c>
    </row>
    <row r="212" spans="1:8" x14ac:dyDescent="0.2">
      <c r="A212" s="60">
        <v>728</v>
      </c>
      <c r="B212" s="60" t="s">
        <v>231</v>
      </c>
      <c r="C212" s="62">
        <v>-657062</v>
      </c>
      <c r="D212" s="62">
        <v>-408582</v>
      </c>
      <c r="E212" s="62">
        <v>-208290</v>
      </c>
      <c r="F212" s="62">
        <v>-116394</v>
      </c>
      <c r="G212" s="62">
        <v>-47661</v>
      </c>
      <c r="H212" s="62">
        <v>0</v>
      </c>
    </row>
    <row r="213" spans="1:8" x14ac:dyDescent="0.2">
      <c r="A213" s="60">
        <v>729</v>
      </c>
      <c r="B213" s="60" t="s">
        <v>232</v>
      </c>
      <c r="C213" s="62">
        <v>-763992</v>
      </c>
      <c r="D213" s="62">
        <v>-518648</v>
      </c>
      <c r="E213" s="62">
        <v>-341306</v>
      </c>
      <c r="F213" s="62">
        <v>-231951</v>
      </c>
      <c r="G213" s="62">
        <v>-124607</v>
      </c>
      <c r="H213" s="62">
        <v>0</v>
      </c>
    </row>
    <row r="214" spans="1:8" x14ac:dyDescent="0.2">
      <c r="A214" s="60">
        <v>730</v>
      </c>
      <c r="B214" s="60" t="s">
        <v>233</v>
      </c>
      <c r="C214" s="62">
        <v>0</v>
      </c>
      <c r="D214" s="62">
        <v>0</v>
      </c>
      <c r="E214" s="62">
        <v>0</v>
      </c>
      <c r="F214" s="62">
        <v>0</v>
      </c>
      <c r="G214" s="62">
        <v>0</v>
      </c>
      <c r="H214" s="62">
        <v>0</v>
      </c>
    </row>
    <row r="215" spans="1:8" x14ac:dyDescent="0.2">
      <c r="A215" s="60">
        <v>731</v>
      </c>
      <c r="B215" s="60" t="s">
        <v>234</v>
      </c>
      <c r="C215" s="62">
        <v>0</v>
      </c>
      <c r="D215" s="62">
        <v>0</v>
      </c>
      <c r="E215" s="62">
        <v>0</v>
      </c>
      <c r="F215" s="62">
        <v>0</v>
      </c>
      <c r="G215" s="62">
        <v>0</v>
      </c>
      <c r="H215" s="62">
        <v>0</v>
      </c>
    </row>
    <row r="216" spans="1:8" x14ac:dyDescent="0.2">
      <c r="A216" s="60">
        <v>733</v>
      </c>
      <c r="B216" s="60" t="s">
        <v>235</v>
      </c>
      <c r="C216" s="62">
        <v>-733123</v>
      </c>
      <c r="D216" s="62">
        <v>-666167</v>
      </c>
      <c r="E216" s="62">
        <v>-605742</v>
      </c>
      <c r="F216" s="62">
        <v>-545083</v>
      </c>
      <c r="G216" s="62">
        <v>-402710</v>
      </c>
      <c r="H216" s="62">
        <v>0</v>
      </c>
    </row>
    <row r="217" spans="1:8" x14ac:dyDescent="0.2">
      <c r="A217" s="60">
        <v>734</v>
      </c>
      <c r="B217" s="60" t="s">
        <v>236</v>
      </c>
      <c r="C217" s="62">
        <v>-683469</v>
      </c>
      <c r="D217" s="62">
        <v>-575433</v>
      </c>
      <c r="E217" s="62">
        <v>-551643</v>
      </c>
      <c r="F217" s="62">
        <v>-519439</v>
      </c>
      <c r="G217" s="62">
        <v>-410413</v>
      </c>
      <c r="H217" s="62">
        <v>0</v>
      </c>
    </row>
    <row r="218" spans="1:8" x14ac:dyDescent="0.2">
      <c r="A218" s="60">
        <v>735</v>
      </c>
      <c r="B218" s="60" t="s">
        <v>237</v>
      </c>
      <c r="C218" s="62">
        <v>-1189826</v>
      </c>
      <c r="D218" s="62">
        <v>-754076</v>
      </c>
      <c r="E218" s="62">
        <v>-429230</v>
      </c>
      <c r="F218" s="62">
        <v>-232221</v>
      </c>
      <c r="G218" s="62">
        <v>-95011</v>
      </c>
      <c r="H218" s="62">
        <v>0</v>
      </c>
    </row>
    <row r="219" spans="1:8" x14ac:dyDescent="0.2">
      <c r="A219" s="60">
        <v>736</v>
      </c>
      <c r="B219" s="60" t="s">
        <v>238</v>
      </c>
      <c r="C219" s="62">
        <v>0</v>
      </c>
      <c r="D219" s="62">
        <v>0</v>
      </c>
      <c r="E219" s="62">
        <v>0</v>
      </c>
      <c r="F219" s="62">
        <v>0</v>
      </c>
      <c r="G219" s="62">
        <v>0</v>
      </c>
      <c r="H219" s="62">
        <v>0</v>
      </c>
    </row>
    <row r="220" spans="1:8" x14ac:dyDescent="0.2">
      <c r="A220" s="60">
        <v>737</v>
      </c>
      <c r="B220" s="60" t="s">
        <v>239</v>
      </c>
      <c r="C220" s="62">
        <v>-597208</v>
      </c>
      <c r="D220" s="62">
        <v>-428749</v>
      </c>
      <c r="E220" s="62">
        <v>-258857</v>
      </c>
      <c r="F220" s="62">
        <v>-159295</v>
      </c>
      <c r="G220" s="62">
        <v>-86102</v>
      </c>
      <c r="H220" s="62">
        <v>0</v>
      </c>
    </row>
    <row r="221" spans="1:8" x14ac:dyDescent="0.2">
      <c r="A221" s="60">
        <v>738</v>
      </c>
      <c r="B221" s="60" t="s">
        <v>240</v>
      </c>
      <c r="C221" s="62">
        <v>-887569</v>
      </c>
      <c r="D221" s="62">
        <v>-723795</v>
      </c>
      <c r="E221" s="62">
        <v>-405742</v>
      </c>
      <c r="F221" s="62">
        <v>-123961</v>
      </c>
      <c r="G221" s="62">
        <v>-11880</v>
      </c>
      <c r="H221" s="62">
        <v>0</v>
      </c>
    </row>
    <row r="222" spans="1:8" x14ac:dyDescent="0.2">
      <c r="A222" s="60">
        <v>739</v>
      </c>
      <c r="B222" s="60" t="s">
        <v>241</v>
      </c>
      <c r="C222" s="62">
        <v>-394251</v>
      </c>
      <c r="D222" s="62">
        <v>-277379</v>
      </c>
      <c r="E222" s="62">
        <v>-192113</v>
      </c>
      <c r="F222" s="62">
        <v>-147263</v>
      </c>
      <c r="G222" s="62">
        <v>-75798</v>
      </c>
      <c r="H222" s="62">
        <v>0</v>
      </c>
    </row>
    <row r="223" spans="1:8" x14ac:dyDescent="0.2">
      <c r="A223" s="60">
        <v>740</v>
      </c>
      <c r="B223" s="60" t="s">
        <v>242</v>
      </c>
      <c r="C223" s="62">
        <v>0</v>
      </c>
      <c r="D223" s="62">
        <v>0</v>
      </c>
      <c r="E223" s="62">
        <v>0</v>
      </c>
      <c r="F223" s="62">
        <v>0</v>
      </c>
      <c r="G223" s="62">
        <v>0</v>
      </c>
      <c r="H223" s="62">
        <v>0</v>
      </c>
    </row>
    <row r="224" spans="1:8" x14ac:dyDescent="0.2">
      <c r="A224" s="60">
        <v>741</v>
      </c>
      <c r="B224" s="60" t="s">
        <v>243</v>
      </c>
      <c r="C224" s="62">
        <v>-1198456</v>
      </c>
      <c r="D224" s="62">
        <v>-816693</v>
      </c>
      <c r="E224" s="62">
        <v>-472772</v>
      </c>
      <c r="F224" s="62">
        <v>-264273</v>
      </c>
      <c r="G224" s="62">
        <v>-122659</v>
      </c>
      <c r="H224" s="62">
        <v>0</v>
      </c>
    </row>
    <row r="225" spans="1:8" x14ac:dyDescent="0.2">
      <c r="A225" s="60">
        <v>742</v>
      </c>
      <c r="B225" s="60" t="s">
        <v>244</v>
      </c>
      <c r="C225" s="62">
        <v>-264467</v>
      </c>
      <c r="D225" s="62">
        <v>-154105</v>
      </c>
      <c r="E225" s="62">
        <v>-68541</v>
      </c>
      <c r="F225" s="62">
        <v>-33819</v>
      </c>
      <c r="G225" s="62">
        <v>-15329</v>
      </c>
      <c r="H225" s="62">
        <v>0</v>
      </c>
    </row>
    <row r="226" spans="1:8" x14ac:dyDescent="0.2">
      <c r="A226" s="60">
        <v>743</v>
      </c>
      <c r="B226" s="60" t="s">
        <v>245</v>
      </c>
      <c r="C226" s="62">
        <v>-714219</v>
      </c>
      <c r="D226" s="62">
        <v>-430031</v>
      </c>
      <c r="E226" s="62">
        <v>-269020</v>
      </c>
      <c r="F226" s="62">
        <v>-186197</v>
      </c>
      <c r="G226" s="62">
        <v>-114108</v>
      </c>
      <c r="H226" s="62">
        <v>0</v>
      </c>
    </row>
    <row r="227" spans="1:8" x14ac:dyDescent="0.2">
      <c r="A227" s="60">
        <v>744</v>
      </c>
      <c r="B227" s="60" t="s">
        <v>246</v>
      </c>
      <c r="C227" s="62">
        <v>0</v>
      </c>
      <c r="D227" s="62">
        <v>0</v>
      </c>
      <c r="E227" s="62">
        <v>0</v>
      </c>
      <c r="F227" s="62">
        <v>0</v>
      </c>
      <c r="G227" s="62">
        <v>0</v>
      </c>
      <c r="H227" s="62">
        <v>0</v>
      </c>
    </row>
    <row r="228" spans="1:8" x14ac:dyDescent="0.2">
      <c r="A228" s="60">
        <v>745</v>
      </c>
      <c r="B228" s="60" t="s">
        <v>247</v>
      </c>
      <c r="C228" s="62">
        <v>-917964</v>
      </c>
      <c r="D228" s="62">
        <v>-652900</v>
      </c>
      <c r="E228" s="62">
        <v>-422882</v>
      </c>
      <c r="F228" s="62">
        <v>-288583</v>
      </c>
      <c r="G228" s="62">
        <v>-160201</v>
      </c>
      <c r="H228" s="62">
        <v>0</v>
      </c>
    </row>
    <row r="229" spans="1:8" x14ac:dyDescent="0.2">
      <c r="A229" s="60">
        <v>747</v>
      </c>
      <c r="B229" s="60" t="s">
        <v>248</v>
      </c>
      <c r="C229" s="62">
        <v>-568777</v>
      </c>
      <c r="D229" s="62">
        <v>-363653</v>
      </c>
      <c r="E229" s="62">
        <v>-192857</v>
      </c>
      <c r="F229" s="62">
        <v>-120722</v>
      </c>
      <c r="G229" s="62">
        <v>-64624</v>
      </c>
      <c r="H229" s="62">
        <v>0</v>
      </c>
    </row>
    <row r="230" spans="1:8" x14ac:dyDescent="0.2">
      <c r="A230" s="60">
        <v>748</v>
      </c>
      <c r="B230" s="60" t="s">
        <v>249</v>
      </c>
      <c r="C230" s="62">
        <v>-363814</v>
      </c>
      <c r="D230" s="62">
        <v>-213495</v>
      </c>
      <c r="E230" s="62">
        <v>-98266</v>
      </c>
      <c r="F230" s="62">
        <v>-54228</v>
      </c>
      <c r="G230" s="62">
        <v>-31603</v>
      </c>
      <c r="H230" s="62">
        <v>0</v>
      </c>
    </row>
    <row r="231" spans="1:8" x14ac:dyDescent="0.2">
      <c r="A231" s="60">
        <v>749</v>
      </c>
      <c r="B231" s="60" t="s">
        <v>250</v>
      </c>
      <c r="C231" s="62">
        <v>-876480</v>
      </c>
      <c r="D231" s="62">
        <v>-587956</v>
      </c>
      <c r="E231" s="62">
        <v>-384582</v>
      </c>
      <c r="F231" s="62">
        <v>-282484</v>
      </c>
      <c r="G231" s="62">
        <v>-148180</v>
      </c>
      <c r="H231" s="62">
        <v>0</v>
      </c>
    </row>
    <row r="232" spans="1:8" x14ac:dyDescent="0.2">
      <c r="A232" s="60">
        <v>750</v>
      </c>
      <c r="B232" s="60" t="s">
        <v>251</v>
      </c>
      <c r="C232" s="62">
        <v>0</v>
      </c>
      <c r="D232" s="62">
        <v>0</v>
      </c>
      <c r="E232" s="62">
        <v>0</v>
      </c>
      <c r="F232" s="62">
        <v>0</v>
      </c>
      <c r="G232" s="62">
        <v>0</v>
      </c>
      <c r="H232" s="62">
        <v>0</v>
      </c>
    </row>
    <row r="233" spans="1:8" x14ac:dyDescent="0.2">
      <c r="A233" s="60">
        <v>751</v>
      </c>
      <c r="B233" s="60" t="s">
        <v>252</v>
      </c>
      <c r="C233" s="62">
        <v>-18197</v>
      </c>
      <c r="D233" s="62">
        <v>-11565</v>
      </c>
      <c r="E233" s="62">
        <v>-5626</v>
      </c>
      <c r="F233" s="62">
        <v>-4199</v>
      </c>
      <c r="G233" s="62">
        <v>-2402</v>
      </c>
      <c r="H233" s="62">
        <v>0</v>
      </c>
    </row>
    <row r="234" spans="1:8" x14ac:dyDescent="0.2">
      <c r="A234" s="60">
        <v>752</v>
      </c>
      <c r="B234" s="60" t="s">
        <v>253</v>
      </c>
      <c r="C234" s="62">
        <v>-1336606</v>
      </c>
      <c r="D234" s="62">
        <v>-957258</v>
      </c>
      <c r="E234" s="62">
        <v>-620698</v>
      </c>
      <c r="F234" s="62">
        <v>-475187</v>
      </c>
      <c r="G234" s="62">
        <v>-248436</v>
      </c>
      <c r="H234" s="62">
        <v>0</v>
      </c>
    </row>
    <row r="235" spans="1:8" x14ac:dyDescent="0.2">
      <c r="A235" s="60">
        <v>753</v>
      </c>
      <c r="B235" s="60" t="s">
        <v>254</v>
      </c>
      <c r="C235" s="62">
        <v>-1048532</v>
      </c>
      <c r="D235" s="62">
        <v>-745201</v>
      </c>
      <c r="E235" s="62">
        <v>-516109</v>
      </c>
      <c r="F235" s="62">
        <v>-345824</v>
      </c>
      <c r="G235" s="62">
        <v>-151313</v>
      </c>
      <c r="H235" s="62">
        <v>0</v>
      </c>
    </row>
    <row r="236" spans="1:8" x14ac:dyDescent="0.2">
      <c r="A236" s="60">
        <v>754</v>
      </c>
      <c r="B236" s="60" t="s">
        <v>255</v>
      </c>
      <c r="C236" s="62">
        <v>-712902</v>
      </c>
      <c r="D236" s="62">
        <v>-454790</v>
      </c>
      <c r="E236" s="62">
        <v>-304236</v>
      </c>
      <c r="F236" s="62">
        <v>-284325</v>
      </c>
      <c r="G236" s="62">
        <v>-210436</v>
      </c>
      <c r="H236" s="62">
        <v>0</v>
      </c>
    </row>
    <row r="237" spans="1:8" x14ac:dyDescent="0.2">
      <c r="A237" s="60">
        <v>756</v>
      </c>
      <c r="B237" s="60" t="s">
        <v>256</v>
      </c>
      <c r="C237" s="62">
        <v>-1321152</v>
      </c>
      <c r="D237" s="62">
        <v>-786338</v>
      </c>
      <c r="E237" s="62">
        <v>-376355</v>
      </c>
      <c r="F237" s="62">
        <v>-166989</v>
      </c>
      <c r="G237" s="62">
        <v>-87556</v>
      </c>
      <c r="H237" s="62">
        <v>0</v>
      </c>
    </row>
    <row r="238" spans="1:8" x14ac:dyDescent="0.2">
      <c r="A238" s="60">
        <v>757</v>
      </c>
      <c r="B238" s="60" t="s">
        <v>257</v>
      </c>
      <c r="C238" s="62">
        <v>-374215</v>
      </c>
      <c r="D238" s="62">
        <v>-240889</v>
      </c>
      <c r="E238" s="62">
        <v>-132290</v>
      </c>
      <c r="F238" s="62">
        <v>-85078</v>
      </c>
      <c r="G238" s="62">
        <v>-43529</v>
      </c>
      <c r="H238" s="62">
        <v>0</v>
      </c>
    </row>
    <row r="239" spans="1:8" x14ac:dyDescent="0.2">
      <c r="A239" s="60">
        <v>759</v>
      </c>
      <c r="B239" s="60" t="s">
        <v>258</v>
      </c>
      <c r="C239" s="62">
        <v>0</v>
      </c>
      <c r="D239" s="62">
        <v>0</v>
      </c>
      <c r="E239" s="62">
        <v>0</v>
      </c>
      <c r="F239" s="62">
        <v>0</v>
      </c>
      <c r="G239" s="62">
        <v>0</v>
      </c>
      <c r="H239" s="62">
        <v>0</v>
      </c>
    </row>
    <row r="240" spans="1:8" x14ac:dyDescent="0.2">
      <c r="A240" s="60">
        <v>760</v>
      </c>
      <c r="B240" s="60" t="s">
        <v>259</v>
      </c>
      <c r="C240" s="62">
        <v>0</v>
      </c>
      <c r="D240" s="62">
        <v>0</v>
      </c>
      <c r="E240" s="62">
        <v>0</v>
      </c>
      <c r="F240" s="62">
        <v>0</v>
      </c>
      <c r="G240" s="62">
        <v>0</v>
      </c>
      <c r="H240" s="62">
        <v>0</v>
      </c>
    </row>
    <row r="241" spans="1:8" x14ac:dyDescent="0.2">
      <c r="A241" s="60">
        <v>761</v>
      </c>
      <c r="B241" s="60" t="s">
        <v>260</v>
      </c>
      <c r="C241" s="62">
        <v>-351139</v>
      </c>
      <c r="D241" s="62">
        <v>-240773</v>
      </c>
      <c r="E241" s="62">
        <v>-155717</v>
      </c>
      <c r="F241" s="62">
        <v>-105432</v>
      </c>
      <c r="G241" s="62">
        <v>-53335</v>
      </c>
      <c r="H241" s="62">
        <v>0</v>
      </c>
    </row>
    <row r="242" spans="1:8" x14ac:dyDescent="0.2">
      <c r="A242" s="60">
        <v>762</v>
      </c>
      <c r="B242" s="60" t="s">
        <v>261</v>
      </c>
      <c r="C242" s="62">
        <v>0</v>
      </c>
      <c r="D242" s="62">
        <v>0</v>
      </c>
      <c r="E242" s="62">
        <v>0</v>
      </c>
      <c r="F242" s="62">
        <v>0</v>
      </c>
      <c r="G242" s="62">
        <v>0</v>
      </c>
      <c r="H242" s="62">
        <v>0</v>
      </c>
    </row>
    <row r="243" spans="1:8" x14ac:dyDescent="0.2">
      <c r="A243" s="60">
        <v>765</v>
      </c>
      <c r="B243" s="60" t="s">
        <v>262</v>
      </c>
      <c r="C243" s="62">
        <v>-3771657</v>
      </c>
      <c r="D243" s="62">
        <v>-2386466</v>
      </c>
      <c r="E243" s="62">
        <v>-1440404</v>
      </c>
      <c r="F243" s="62">
        <v>-987484</v>
      </c>
      <c r="G243" s="62">
        <v>-559876</v>
      </c>
      <c r="H243" s="62">
        <v>0</v>
      </c>
    </row>
    <row r="244" spans="1:8" x14ac:dyDescent="0.2">
      <c r="A244" s="60">
        <v>766</v>
      </c>
      <c r="B244" s="60" t="s">
        <v>263</v>
      </c>
      <c r="C244" s="62">
        <v>-28432</v>
      </c>
      <c r="D244" s="62">
        <v>-17756</v>
      </c>
      <c r="E244" s="62">
        <v>-6837</v>
      </c>
      <c r="F244" s="62">
        <v>85</v>
      </c>
      <c r="G244" s="62">
        <v>4123</v>
      </c>
      <c r="H244" s="62">
        <v>0</v>
      </c>
    </row>
    <row r="245" spans="1:8" x14ac:dyDescent="0.2">
      <c r="A245" s="60">
        <v>767</v>
      </c>
      <c r="B245" s="60" t="s">
        <v>264</v>
      </c>
      <c r="C245" s="62">
        <v>-2947282</v>
      </c>
      <c r="D245" s="62">
        <v>-1824328</v>
      </c>
      <c r="E245" s="62">
        <v>-994712</v>
      </c>
      <c r="F245" s="62">
        <v>-557587</v>
      </c>
      <c r="G245" s="62">
        <v>-298618</v>
      </c>
      <c r="H245" s="62">
        <v>0</v>
      </c>
    </row>
    <row r="246" spans="1:8" x14ac:dyDescent="0.2">
      <c r="A246" s="60">
        <v>768</v>
      </c>
      <c r="B246" s="60" t="s">
        <v>265</v>
      </c>
      <c r="C246" s="62">
        <v>-810536</v>
      </c>
      <c r="D246" s="62">
        <v>-526758</v>
      </c>
      <c r="E246" s="62">
        <v>-305205</v>
      </c>
      <c r="F246" s="62">
        <v>-185033</v>
      </c>
      <c r="G246" s="62">
        <v>-94275</v>
      </c>
      <c r="H246" s="62">
        <v>0</v>
      </c>
    </row>
    <row r="247" spans="1:8" x14ac:dyDescent="0.2">
      <c r="A247" s="60">
        <v>769</v>
      </c>
      <c r="B247" s="60" t="s">
        <v>266</v>
      </c>
      <c r="C247" s="62">
        <v>-1860831</v>
      </c>
      <c r="D247" s="62">
        <v>-1281143</v>
      </c>
      <c r="E247" s="62">
        <v>-875719</v>
      </c>
      <c r="F247" s="62">
        <v>-632677</v>
      </c>
      <c r="G247" s="62">
        <v>-345623</v>
      </c>
      <c r="H247" s="62">
        <v>0</v>
      </c>
    </row>
    <row r="248" spans="1:8" x14ac:dyDescent="0.2">
      <c r="A248" s="60">
        <v>770</v>
      </c>
      <c r="B248" s="60" t="s">
        <v>267</v>
      </c>
      <c r="C248" s="62">
        <v>-852226</v>
      </c>
      <c r="D248" s="62">
        <v>-591614</v>
      </c>
      <c r="E248" s="62">
        <v>-388950</v>
      </c>
      <c r="F248" s="62">
        <v>-277226</v>
      </c>
      <c r="G248" s="62">
        <v>-154358</v>
      </c>
      <c r="H248" s="62">
        <v>0</v>
      </c>
    </row>
    <row r="249" spans="1:8" x14ac:dyDescent="0.2">
      <c r="A249" s="60">
        <v>771</v>
      </c>
      <c r="B249" s="60" t="s">
        <v>268</v>
      </c>
      <c r="C249" s="62">
        <v>-506072</v>
      </c>
      <c r="D249" s="62">
        <v>-320246</v>
      </c>
      <c r="E249" s="62">
        <v>-201077</v>
      </c>
      <c r="F249" s="62">
        <v>-133980</v>
      </c>
      <c r="G249" s="62">
        <v>-71153</v>
      </c>
      <c r="H249" s="62">
        <v>0</v>
      </c>
    </row>
    <row r="250" spans="1:8" x14ac:dyDescent="0.2">
      <c r="A250" s="60">
        <v>772</v>
      </c>
      <c r="B250" s="60" t="s">
        <v>269</v>
      </c>
      <c r="C250" s="62">
        <v>-899195</v>
      </c>
      <c r="D250" s="62">
        <v>-653335</v>
      </c>
      <c r="E250" s="62">
        <v>-428592</v>
      </c>
      <c r="F250" s="62">
        <v>-289769</v>
      </c>
      <c r="G250" s="62">
        <v>-162121</v>
      </c>
      <c r="H250" s="62">
        <v>0</v>
      </c>
    </row>
    <row r="251" spans="1:8" x14ac:dyDescent="0.2">
      <c r="A251" s="60">
        <v>773</v>
      </c>
      <c r="B251" s="60" t="s">
        <v>270</v>
      </c>
      <c r="C251" s="62">
        <v>-631736</v>
      </c>
      <c r="D251" s="62">
        <v>-436659</v>
      </c>
      <c r="E251" s="62">
        <v>-277357</v>
      </c>
      <c r="F251" s="62">
        <v>-185038</v>
      </c>
      <c r="G251" s="62">
        <v>-108585</v>
      </c>
      <c r="H251" s="62">
        <v>0</v>
      </c>
    </row>
    <row r="252" spans="1:8" x14ac:dyDescent="0.2">
      <c r="A252" s="60">
        <v>774</v>
      </c>
      <c r="B252" s="60" t="s">
        <v>271</v>
      </c>
      <c r="C252" s="62">
        <v>-643098</v>
      </c>
      <c r="D252" s="62">
        <v>-442337</v>
      </c>
      <c r="E252" s="62">
        <v>-285635</v>
      </c>
      <c r="F252" s="62">
        <v>-194668</v>
      </c>
      <c r="G252" s="62">
        <v>-104296</v>
      </c>
      <c r="H252" s="62">
        <v>0</v>
      </c>
    </row>
    <row r="253" spans="1:8" x14ac:dyDescent="0.2">
      <c r="A253" s="60">
        <v>775</v>
      </c>
      <c r="B253" s="60" t="s">
        <v>272</v>
      </c>
      <c r="C253" s="62">
        <v>-713574</v>
      </c>
      <c r="D253" s="62">
        <v>-465489</v>
      </c>
      <c r="E253" s="62">
        <v>-254142</v>
      </c>
      <c r="F253" s="62">
        <v>-125880</v>
      </c>
      <c r="G253" s="62">
        <v>-55799</v>
      </c>
      <c r="H253" s="62">
        <v>0</v>
      </c>
    </row>
    <row r="254" spans="1:8" x14ac:dyDescent="0.2">
      <c r="A254" s="60">
        <v>776</v>
      </c>
      <c r="B254" s="60" t="s">
        <v>273</v>
      </c>
      <c r="C254" s="62">
        <v>-691465</v>
      </c>
      <c r="D254" s="62">
        <v>-455195</v>
      </c>
      <c r="E254" s="62">
        <v>-282581</v>
      </c>
      <c r="F254" s="62">
        <v>-189363</v>
      </c>
      <c r="G254" s="62">
        <v>-102769</v>
      </c>
      <c r="H254" s="62">
        <v>0</v>
      </c>
    </row>
    <row r="255" spans="1:8" x14ac:dyDescent="0.2">
      <c r="A255" s="60">
        <v>777</v>
      </c>
      <c r="B255" s="60" t="s">
        <v>274</v>
      </c>
      <c r="C255" s="62">
        <v>-3775521</v>
      </c>
      <c r="D255" s="62">
        <v>-2422983</v>
      </c>
      <c r="E255" s="62">
        <v>-1463111</v>
      </c>
      <c r="F255" s="62">
        <v>-923353</v>
      </c>
      <c r="G255" s="62">
        <v>-490481</v>
      </c>
      <c r="H255" s="62">
        <v>0</v>
      </c>
    </row>
    <row r="256" spans="1:8" x14ac:dyDescent="0.2">
      <c r="A256" s="60">
        <v>778</v>
      </c>
      <c r="B256" s="60" t="s">
        <v>275</v>
      </c>
      <c r="C256" s="62">
        <v>-678938</v>
      </c>
      <c r="D256" s="62">
        <v>-446961</v>
      </c>
      <c r="E256" s="62">
        <v>-247258</v>
      </c>
      <c r="F256" s="62">
        <v>-137150</v>
      </c>
      <c r="G256" s="62">
        <v>-61093</v>
      </c>
      <c r="H256" s="62">
        <v>0</v>
      </c>
    </row>
    <row r="257" spans="1:8" x14ac:dyDescent="0.2">
      <c r="A257" s="60">
        <v>779</v>
      </c>
      <c r="B257" s="60" t="s">
        <v>423</v>
      </c>
      <c r="C257" s="62">
        <v>-114096</v>
      </c>
      <c r="D257" s="62">
        <v>206439</v>
      </c>
      <c r="E257" s="62">
        <v>452009</v>
      </c>
      <c r="F257" s="62">
        <v>582463</v>
      </c>
      <c r="G257" s="62">
        <v>573835</v>
      </c>
      <c r="H257" s="62">
        <v>0</v>
      </c>
    </row>
    <row r="258" spans="1:8" x14ac:dyDescent="0.2">
      <c r="A258" s="60">
        <v>785</v>
      </c>
      <c r="B258" s="60" t="s">
        <v>276</v>
      </c>
      <c r="C258" s="62">
        <v>-786922</v>
      </c>
      <c r="D258" s="62">
        <v>-568146</v>
      </c>
      <c r="E258" s="62">
        <v>-346786</v>
      </c>
      <c r="F258" s="62">
        <v>-229885</v>
      </c>
      <c r="G258" s="62">
        <v>-130877</v>
      </c>
      <c r="H258" s="62">
        <v>0</v>
      </c>
    </row>
    <row r="259" spans="1:8" x14ac:dyDescent="0.2">
      <c r="A259" s="60">
        <v>786</v>
      </c>
      <c r="B259" s="60" t="s">
        <v>277</v>
      </c>
      <c r="C259" s="62">
        <v>-3021</v>
      </c>
      <c r="D259" s="62">
        <v>0</v>
      </c>
      <c r="E259" s="62">
        <v>0</v>
      </c>
      <c r="F259" s="62">
        <v>0</v>
      </c>
      <c r="G259" s="62">
        <v>0</v>
      </c>
      <c r="H259" s="62">
        <v>0</v>
      </c>
    </row>
    <row r="260" spans="1:8" x14ac:dyDescent="0.2">
      <c r="A260" s="60">
        <v>794</v>
      </c>
      <c r="B260" s="60" t="s">
        <v>278</v>
      </c>
      <c r="C260" s="62">
        <v>-853878</v>
      </c>
      <c r="D260" s="62">
        <v>-481207</v>
      </c>
      <c r="E260" s="62">
        <v>-246305</v>
      </c>
      <c r="F260" s="62">
        <v>-189781</v>
      </c>
      <c r="G260" s="62">
        <v>-118725</v>
      </c>
      <c r="H260" s="62">
        <v>0</v>
      </c>
    </row>
    <row r="261" spans="1:8" x14ac:dyDescent="0.2">
      <c r="A261" s="60">
        <v>820</v>
      </c>
      <c r="B261" s="60" t="s">
        <v>279</v>
      </c>
      <c r="C261" s="62">
        <v>-131</v>
      </c>
      <c r="D261" s="62">
        <v>236</v>
      </c>
      <c r="E261" s="62">
        <v>517</v>
      </c>
      <c r="F261" s="62">
        <v>667</v>
      </c>
      <c r="G261" s="62">
        <v>660</v>
      </c>
      <c r="H261" s="62">
        <v>0</v>
      </c>
    </row>
    <row r="262" spans="1:8" x14ac:dyDescent="0.2">
      <c r="A262" s="60">
        <v>834</v>
      </c>
      <c r="B262" s="60" t="s">
        <v>280</v>
      </c>
      <c r="C262" s="62">
        <v>-181</v>
      </c>
      <c r="D262" s="62">
        <v>326</v>
      </c>
      <c r="E262" s="62">
        <v>715</v>
      </c>
      <c r="F262" s="62">
        <v>921</v>
      </c>
      <c r="G262" s="62">
        <v>910</v>
      </c>
      <c r="H262" s="62">
        <v>0</v>
      </c>
    </row>
    <row r="263" spans="1:8" x14ac:dyDescent="0.2">
      <c r="A263" s="60">
        <v>837</v>
      </c>
      <c r="B263" s="60" t="s">
        <v>281</v>
      </c>
      <c r="C263" s="62">
        <v>0</v>
      </c>
      <c r="D263" s="62">
        <v>0</v>
      </c>
      <c r="E263" s="62">
        <v>0</v>
      </c>
      <c r="F263" s="62">
        <v>0</v>
      </c>
      <c r="G263" s="62">
        <v>0</v>
      </c>
      <c r="H263" s="62">
        <v>0</v>
      </c>
    </row>
    <row r="264" spans="1:8" x14ac:dyDescent="0.2">
      <c r="A264" s="60">
        <v>838</v>
      </c>
      <c r="B264" s="60" t="s">
        <v>282</v>
      </c>
      <c r="C264" s="62">
        <v>0</v>
      </c>
      <c r="D264" s="62">
        <v>0</v>
      </c>
      <c r="E264" s="62">
        <v>0</v>
      </c>
      <c r="F264" s="62">
        <v>0</v>
      </c>
      <c r="G264" s="62">
        <v>0</v>
      </c>
      <c r="H264" s="62">
        <v>0</v>
      </c>
    </row>
    <row r="265" spans="1:8" x14ac:dyDescent="0.2">
      <c r="A265" s="60">
        <v>839</v>
      </c>
      <c r="B265" s="60" t="s">
        <v>283</v>
      </c>
      <c r="C265" s="62">
        <v>-179</v>
      </c>
      <c r="D265" s="62">
        <v>325</v>
      </c>
      <c r="E265" s="62">
        <v>712</v>
      </c>
      <c r="F265" s="62">
        <v>917</v>
      </c>
      <c r="G265" s="62">
        <v>901</v>
      </c>
      <c r="H265" s="62">
        <v>0</v>
      </c>
    </row>
    <row r="266" spans="1:8" x14ac:dyDescent="0.2">
      <c r="A266" s="60">
        <v>840</v>
      </c>
      <c r="B266" s="60" t="s">
        <v>284</v>
      </c>
      <c r="C266" s="62">
        <v>0</v>
      </c>
      <c r="D266" s="62">
        <v>0</v>
      </c>
      <c r="E266" s="62">
        <v>0</v>
      </c>
      <c r="F266" s="62">
        <v>0</v>
      </c>
      <c r="G266" s="62">
        <v>0</v>
      </c>
      <c r="H266" s="62">
        <v>0</v>
      </c>
    </row>
    <row r="267" spans="1:8" x14ac:dyDescent="0.2">
      <c r="A267" s="60">
        <v>841</v>
      </c>
      <c r="B267" s="60" t="s">
        <v>285</v>
      </c>
      <c r="C267" s="62">
        <v>-78021</v>
      </c>
      <c r="D267" s="62">
        <v>-44049</v>
      </c>
      <c r="E267" s="62">
        <v>-22303</v>
      </c>
      <c r="F267" s="62">
        <v>-12563</v>
      </c>
      <c r="G267" s="62">
        <v>-4052</v>
      </c>
      <c r="H267" s="62">
        <v>0</v>
      </c>
    </row>
    <row r="268" spans="1:8" x14ac:dyDescent="0.2">
      <c r="A268" s="60">
        <v>842</v>
      </c>
      <c r="B268" s="60" t="s">
        <v>286</v>
      </c>
      <c r="C268" s="62">
        <v>-131</v>
      </c>
      <c r="D268" s="62">
        <v>236</v>
      </c>
      <c r="E268" s="62">
        <v>517</v>
      </c>
      <c r="F268" s="62">
        <v>667</v>
      </c>
      <c r="G268" s="62">
        <v>660</v>
      </c>
      <c r="H268" s="62">
        <v>0</v>
      </c>
    </row>
    <row r="269" spans="1:8" x14ac:dyDescent="0.2">
      <c r="A269" s="60">
        <v>844</v>
      </c>
      <c r="B269" s="60" t="s">
        <v>287</v>
      </c>
      <c r="C269" s="62">
        <v>-504</v>
      </c>
      <c r="D269" s="62">
        <v>912</v>
      </c>
      <c r="E269" s="62">
        <v>1997</v>
      </c>
      <c r="F269" s="62">
        <v>2573</v>
      </c>
      <c r="G269" s="62">
        <v>2537</v>
      </c>
      <c r="H269" s="62">
        <v>0</v>
      </c>
    </row>
    <row r="270" spans="1:8" x14ac:dyDescent="0.2">
      <c r="A270" s="60">
        <v>845</v>
      </c>
      <c r="B270" s="60" t="s">
        <v>288</v>
      </c>
      <c r="C270" s="62">
        <v>0</v>
      </c>
      <c r="D270" s="62">
        <v>0</v>
      </c>
      <c r="E270" s="62">
        <v>0</v>
      </c>
      <c r="F270" s="62">
        <v>0</v>
      </c>
      <c r="G270" s="62">
        <v>0</v>
      </c>
      <c r="H270" s="62">
        <v>0</v>
      </c>
    </row>
    <row r="271" spans="1:8" x14ac:dyDescent="0.2">
      <c r="A271" s="60">
        <v>847</v>
      </c>
      <c r="B271" s="60" t="s">
        <v>289</v>
      </c>
      <c r="C271" s="62">
        <v>-33</v>
      </c>
      <c r="D271" s="62">
        <v>61</v>
      </c>
      <c r="E271" s="62">
        <v>132</v>
      </c>
      <c r="F271" s="62">
        <v>170</v>
      </c>
      <c r="G271" s="62">
        <v>165</v>
      </c>
      <c r="H271" s="62">
        <v>0</v>
      </c>
    </row>
    <row r="272" spans="1:8" x14ac:dyDescent="0.2">
      <c r="A272" s="60">
        <v>848</v>
      </c>
      <c r="B272" s="60" t="s">
        <v>290</v>
      </c>
      <c r="C272" s="62">
        <v>-1217135</v>
      </c>
      <c r="D272" s="62">
        <v>-748721</v>
      </c>
      <c r="E272" s="62">
        <v>-388304</v>
      </c>
      <c r="F272" s="62">
        <v>-181743</v>
      </c>
      <c r="G272" s="62">
        <v>-71971</v>
      </c>
      <c r="H272" s="62">
        <v>0</v>
      </c>
    </row>
    <row r="273" spans="1:8" x14ac:dyDescent="0.2">
      <c r="A273" s="60">
        <v>850</v>
      </c>
      <c r="B273" s="60" t="s">
        <v>291</v>
      </c>
      <c r="C273" s="62">
        <v>0</v>
      </c>
      <c r="D273" s="62">
        <v>0</v>
      </c>
      <c r="E273" s="62">
        <v>0</v>
      </c>
      <c r="F273" s="62">
        <v>0</v>
      </c>
      <c r="G273" s="62">
        <v>0</v>
      </c>
      <c r="H273" s="62">
        <v>0</v>
      </c>
    </row>
    <row r="274" spans="1:8" x14ac:dyDescent="0.2">
      <c r="A274" s="60">
        <v>851</v>
      </c>
      <c r="B274" s="60" t="s">
        <v>292</v>
      </c>
      <c r="C274" s="62">
        <v>-32063</v>
      </c>
      <c r="D274" s="62">
        <v>-20605</v>
      </c>
      <c r="E274" s="62">
        <v>-11988</v>
      </c>
      <c r="F274" s="62">
        <v>-8661</v>
      </c>
      <c r="G274" s="62">
        <v>-4216</v>
      </c>
      <c r="H274" s="62">
        <v>0</v>
      </c>
    </row>
    <row r="275" spans="1:8" x14ac:dyDescent="0.2">
      <c r="A275" s="60">
        <v>852</v>
      </c>
      <c r="B275" s="60" t="s">
        <v>293</v>
      </c>
      <c r="C275" s="62">
        <v>-45100</v>
      </c>
      <c r="D275" s="62">
        <v>-27591</v>
      </c>
      <c r="E275" s="62">
        <v>-12594</v>
      </c>
      <c r="F275" s="62">
        <v>-5515</v>
      </c>
      <c r="G275" s="62">
        <v>-2909</v>
      </c>
      <c r="H275" s="62">
        <v>0</v>
      </c>
    </row>
    <row r="276" spans="1:8" x14ac:dyDescent="0.2">
      <c r="A276" s="60">
        <v>853</v>
      </c>
      <c r="B276" s="60" t="s">
        <v>294</v>
      </c>
      <c r="C276" s="62">
        <v>0</v>
      </c>
      <c r="D276" s="62">
        <v>0</v>
      </c>
      <c r="E276" s="62">
        <v>0</v>
      </c>
      <c r="F276" s="62">
        <v>0</v>
      </c>
      <c r="G276" s="62">
        <v>0</v>
      </c>
      <c r="H276" s="62">
        <v>0</v>
      </c>
    </row>
    <row r="277" spans="1:8" x14ac:dyDescent="0.2">
      <c r="A277" s="60">
        <v>859</v>
      </c>
      <c r="B277" s="60" t="s">
        <v>295</v>
      </c>
      <c r="C277" s="62">
        <v>0</v>
      </c>
      <c r="D277" s="62">
        <v>0</v>
      </c>
      <c r="E277" s="62">
        <v>0</v>
      </c>
      <c r="F277" s="62">
        <v>0</v>
      </c>
      <c r="G277" s="62">
        <v>0</v>
      </c>
      <c r="H277" s="62">
        <v>0</v>
      </c>
    </row>
    <row r="278" spans="1:8" x14ac:dyDescent="0.2">
      <c r="A278" s="60">
        <v>861</v>
      </c>
      <c r="B278" s="60" t="s">
        <v>296</v>
      </c>
      <c r="C278" s="62">
        <v>0</v>
      </c>
      <c r="D278" s="62">
        <v>0</v>
      </c>
      <c r="E278" s="62">
        <v>0</v>
      </c>
      <c r="F278" s="62">
        <v>0</v>
      </c>
      <c r="G278" s="62">
        <v>0</v>
      </c>
      <c r="H278" s="62">
        <v>0</v>
      </c>
    </row>
    <row r="279" spans="1:8" x14ac:dyDescent="0.2">
      <c r="A279" s="60">
        <v>862</v>
      </c>
      <c r="B279" s="60" t="s">
        <v>297</v>
      </c>
      <c r="C279" s="62">
        <v>0</v>
      </c>
      <c r="D279" s="62">
        <v>0</v>
      </c>
      <c r="E279" s="62">
        <v>0</v>
      </c>
      <c r="F279" s="62">
        <v>0</v>
      </c>
      <c r="G279" s="62">
        <v>0</v>
      </c>
      <c r="H279" s="62">
        <v>0</v>
      </c>
    </row>
    <row r="280" spans="1:8" x14ac:dyDescent="0.2">
      <c r="A280" s="60">
        <v>863</v>
      </c>
      <c r="B280" s="60" t="s">
        <v>298</v>
      </c>
      <c r="C280" s="62">
        <v>0</v>
      </c>
      <c r="D280" s="62">
        <v>0</v>
      </c>
      <c r="E280" s="62">
        <v>0</v>
      </c>
      <c r="F280" s="62">
        <v>0</v>
      </c>
      <c r="G280" s="62">
        <v>0</v>
      </c>
      <c r="H280" s="62">
        <v>0</v>
      </c>
    </row>
    <row r="281" spans="1:8" x14ac:dyDescent="0.2">
      <c r="A281" s="60">
        <v>864</v>
      </c>
      <c r="B281" s="60" t="s">
        <v>299</v>
      </c>
      <c r="C281" s="62">
        <v>0</v>
      </c>
      <c r="D281" s="62">
        <v>0</v>
      </c>
      <c r="E281" s="62">
        <v>0</v>
      </c>
      <c r="F281" s="62">
        <v>0</v>
      </c>
      <c r="G281" s="62">
        <v>0</v>
      </c>
      <c r="H281" s="62">
        <v>0</v>
      </c>
    </row>
    <row r="282" spans="1:8" x14ac:dyDescent="0.2">
      <c r="A282" s="60">
        <v>865</v>
      </c>
      <c r="B282" s="60" t="s">
        <v>300</v>
      </c>
      <c r="C282" s="62">
        <v>0</v>
      </c>
      <c r="D282" s="62">
        <v>0</v>
      </c>
      <c r="E282" s="62">
        <v>0</v>
      </c>
      <c r="F282" s="62">
        <v>0</v>
      </c>
      <c r="G282" s="62">
        <v>0</v>
      </c>
      <c r="H282" s="62">
        <v>0</v>
      </c>
    </row>
    <row r="283" spans="1:8" x14ac:dyDescent="0.2">
      <c r="A283" s="60">
        <v>866</v>
      </c>
      <c r="B283" s="60" t="s">
        <v>301</v>
      </c>
      <c r="C283" s="62">
        <v>0</v>
      </c>
      <c r="D283" s="62">
        <v>0</v>
      </c>
      <c r="E283" s="62">
        <v>0</v>
      </c>
      <c r="F283" s="62">
        <v>0</v>
      </c>
      <c r="G283" s="62">
        <v>0</v>
      </c>
      <c r="H283" s="62">
        <v>0</v>
      </c>
    </row>
    <row r="284" spans="1:8" x14ac:dyDescent="0.2">
      <c r="A284" s="60">
        <v>867</v>
      </c>
      <c r="B284" s="60" t="s">
        <v>302</v>
      </c>
      <c r="C284" s="62">
        <v>0</v>
      </c>
      <c r="D284" s="62">
        <v>0</v>
      </c>
      <c r="E284" s="62">
        <v>0</v>
      </c>
      <c r="F284" s="62">
        <v>0</v>
      </c>
      <c r="G284" s="62">
        <v>0</v>
      </c>
      <c r="H284" s="62">
        <v>0</v>
      </c>
    </row>
    <row r="285" spans="1:8" x14ac:dyDescent="0.2">
      <c r="A285" s="60">
        <v>868</v>
      </c>
      <c r="B285" s="60" t="s">
        <v>303</v>
      </c>
      <c r="C285" s="62">
        <v>0</v>
      </c>
      <c r="D285" s="62">
        <v>0</v>
      </c>
      <c r="E285" s="62">
        <v>0</v>
      </c>
      <c r="F285" s="62">
        <v>0</v>
      </c>
      <c r="G285" s="62">
        <v>0</v>
      </c>
      <c r="H285" s="62">
        <v>0</v>
      </c>
    </row>
    <row r="286" spans="1:8" x14ac:dyDescent="0.2">
      <c r="A286" s="60">
        <v>869</v>
      </c>
      <c r="B286" s="60" t="s">
        <v>304</v>
      </c>
      <c r="C286" s="62">
        <v>0</v>
      </c>
      <c r="D286" s="62">
        <v>0</v>
      </c>
      <c r="E286" s="62">
        <v>0</v>
      </c>
      <c r="F286" s="62">
        <v>0</v>
      </c>
      <c r="G286" s="62">
        <v>0</v>
      </c>
      <c r="H286" s="62">
        <v>0</v>
      </c>
    </row>
    <row r="287" spans="1:8" x14ac:dyDescent="0.2">
      <c r="A287" s="60">
        <v>876</v>
      </c>
      <c r="B287" s="60" t="s">
        <v>424</v>
      </c>
      <c r="C287" s="62">
        <v>-329</v>
      </c>
      <c r="D287" s="62">
        <v>595</v>
      </c>
      <c r="E287" s="62">
        <v>1303</v>
      </c>
      <c r="F287" s="62">
        <v>1680</v>
      </c>
      <c r="G287" s="62">
        <v>1657</v>
      </c>
      <c r="H287" s="62">
        <v>0</v>
      </c>
    </row>
    <row r="288" spans="1:8" x14ac:dyDescent="0.2">
      <c r="A288" s="60">
        <v>879</v>
      </c>
      <c r="B288" s="60" t="s">
        <v>305</v>
      </c>
      <c r="C288" s="62">
        <v>0</v>
      </c>
      <c r="D288" s="62">
        <v>0</v>
      </c>
      <c r="E288" s="62">
        <v>0</v>
      </c>
      <c r="F288" s="62">
        <v>0</v>
      </c>
      <c r="G288" s="62">
        <v>0</v>
      </c>
      <c r="H288" s="62">
        <v>0</v>
      </c>
    </row>
    <row r="289" spans="1:8" x14ac:dyDescent="0.2">
      <c r="A289" s="60">
        <v>882</v>
      </c>
      <c r="B289" s="60" t="s">
        <v>425</v>
      </c>
      <c r="C289" s="62">
        <v>-67</v>
      </c>
      <c r="D289" s="62">
        <v>120</v>
      </c>
      <c r="E289" s="62">
        <v>263</v>
      </c>
      <c r="F289" s="62">
        <v>339</v>
      </c>
      <c r="G289" s="62">
        <v>336</v>
      </c>
      <c r="H289" s="62">
        <v>0</v>
      </c>
    </row>
    <row r="290" spans="1:8" x14ac:dyDescent="0.2">
      <c r="A290" s="60">
        <v>911</v>
      </c>
      <c r="B290" s="60" t="s">
        <v>306</v>
      </c>
      <c r="C290" s="62">
        <v>0</v>
      </c>
      <c r="D290" s="62">
        <v>0</v>
      </c>
      <c r="E290" s="62">
        <v>0</v>
      </c>
      <c r="F290" s="62">
        <v>0</v>
      </c>
      <c r="G290" s="62">
        <v>0</v>
      </c>
      <c r="H290" s="62">
        <v>0</v>
      </c>
    </row>
    <row r="291" spans="1:8" x14ac:dyDescent="0.2">
      <c r="A291" s="60">
        <v>912</v>
      </c>
      <c r="B291" s="60" t="s">
        <v>307</v>
      </c>
      <c r="C291" s="62">
        <v>-279963</v>
      </c>
      <c r="D291" s="62">
        <v>-208454</v>
      </c>
      <c r="E291" s="62">
        <v>-119018</v>
      </c>
      <c r="F291" s="62">
        <v>-67553</v>
      </c>
      <c r="G291" s="62">
        <v>-23957</v>
      </c>
      <c r="H291" s="62">
        <v>0</v>
      </c>
    </row>
    <row r="292" spans="1:8" x14ac:dyDescent="0.2">
      <c r="A292" s="60">
        <v>913</v>
      </c>
      <c r="B292" s="60" t="s">
        <v>308</v>
      </c>
      <c r="C292" s="62">
        <v>-8</v>
      </c>
      <c r="D292" s="62">
        <v>181</v>
      </c>
      <c r="E292" s="62">
        <v>933</v>
      </c>
      <c r="F292" s="62">
        <v>1527</v>
      </c>
      <c r="G292" s="62">
        <v>1470</v>
      </c>
      <c r="H292" s="62">
        <v>0</v>
      </c>
    </row>
    <row r="293" spans="1:8" x14ac:dyDescent="0.2">
      <c r="A293" s="60">
        <v>916</v>
      </c>
      <c r="B293" s="60" t="s">
        <v>309</v>
      </c>
      <c r="C293" s="62">
        <v>0</v>
      </c>
      <c r="D293" s="62">
        <v>0</v>
      </c>
      <c r="E293" s="62">
        <v>0</v>
      </c>
      <c r="F293" s="62">
        <v>0</v>
      </c>
      <c r="G293" s="62">
        <v>0</v>
      </c>
      <c r="H293" s="62">
        <v>0</v>
      </c>
    </row>
    <row r="294" spans="1:8" x14ac:dyDescent="0.2">
      <c r="A294" s="60">
        <v>920</v>
      </c>
      <c r="B294" s="60" t="s">
        <v>310</v>
      </c>
      <c r="C294" s="62">
        <v>0</v>
      </c>
      <c r="D294" s="62">
        <v>0</v>
      </c>
      <c r="E294" s="62">
        <v>0</v>
      </c>
      <c r="F294" s="62">
        <v>0</v>
      </c>
      <c r="G294" s="62">
        <v>0</v>
      </c>
      <c r="H294" s="62">
        <v>0</v>
      </c>
    </row>
    <row r="295" spans="1:8" x14ac:dyDescent="0.2">
      <c r="A295" s="60">
        <v>922</v>
      </c>
      <c r="B295" s="60" t="s">
        <v>311</v>
      </c>
      <c r="C295" s="62">
        <v>-536673</v>
      </c>
      <c r="D295" s="62">
        <v>-398560</v>
      </c>
      <c r="E295" s="62">
        <v>-258213</v>
      </c>
      <c r="F295" s="62">
        <v>-176411</v>
      </c>
      <c r="G295" s="62">
        <v>-93882</v>
      </c>
      <c r="H295" s="62">
        <v>0</v>
      </c>
    </row>
    <row r="296" spans="1:8" x14ac:dyDescent="0.2">
      <c r="A296" s="60">
        <v>937</v>
      </c>
      <c r="B296" s="60" t="s">
        <v>312</v>
      </c>
      <c r="C296" s="62">
        <v>-83017</v>
      </c>
      <c r="D296" s="62">
        <v>-56855</v>
      </c>
      <c r="E296" s="62">
        <v>-31272</v>
      </c>
      <c r="F296" s="62">
        <v>-16780</v>
      </c>
      <c r="G296" s="62">
        <v>-2705</v>
      </c>
      <c r="H296" s="62">
        <v>0</v>
      </c>
    </row>
    <row r="297" spans="1:8" x14ac:dyDescent="0.2">
      <c r="A297" s="60">
        <v>938</v>
      </c>
      <c r="B297" s="60" t="s">
        <v>313</v>
      </c>
      <c r="C297" s="62">
        <v>-25543</v>
      </c>
      <c r="D297" s="62">
        <v>-14672</v>
      </c>
      <c r="E297" s="62">
        <v>-6986</v>
      </c>
      <c r="F297" s="62">
        <v>-1864</v>
      </c>
      <c r="G297" s="62">
        <v>-1563</v>
      </c>
      <c r="H297" s="62">
        <v>0</v>
      </c>
    </row>
    <row r="298" spans="1:8" x14ac:dyDescent="0.2">
      <c r="A298" s="60">
        <v>942</v>
      </c>
      <c r="B298" s="60" t="s">
        <v>314</v>
      </c>
      <c r="C298" s="62">
        <v>-87653</v>
      </c>
      <c r="D298" s="62">
        <v>-63028</v>
      </c>
      <c r="E298" s="62">
        <v>-37379</v>
      </c>
      <c r="F298" s="62">
        <v>-19502</v>
      </c>
      <c r="G298" s="62">
        <v>-7287</v>
      </c>
      <c r="H298" s="62">
        <v>0</v>
      </c>
    </row>
    <row r="299" spans="1:8" x14ac:dyDescent="0.2">
      <c r="A299" s="60">
        <v>946</v>
      </c>
      <c r="B299" s="60" t="s">
        <v>315</v>
      </c>
      <c r="C299" s="62">
        <v>0</v>
      </c>
      <c r="D299" s="62">
        <v>0</v>
      </c>
      <c r="E299" s="62">
        <v>0</v>
      </c>
      <c r="F299" s="62">
        <v>0</v>
      </c>
      <c r="G299" s="62">
        <v>0</v>
      </c>
      <c r="H299" s="62">
        <v>0</v>
      </c>
    </row>
    <row r="300" spans="1:8" x14ac:dyDescent="0.2">
      <c r="A300" s="60">
        <v>948</v>
      </c>
      <c r="B300" s="60" t="s">
        <v>316</v>
      </c>
      <c r="C300" s="62">
        <v>-56451</v>
      </c>
      <c r="D300" s="62">
        <v>-37777</v>
      </c>
      <c r="E300" s="62">
        <v>-24892</v>
      </c>
      <c r="F300" s="62">
        <v>-16303</v>
      </c>
      <c r="G300" s="62">
        <v>-6489</v>
      </c>
      <c r="H300" s="62">
        <v>0</v>
      </c>
    </row>
    <row r="301" spans="1:8" x14ac:dyDescent="0.2">
      <c r="A301" s="60">
        <v>957</v>
      </c>
      <c r="B301" s="60" t="s">
        <v>317</v>
      </c>
      <c r="C301" s="62">
        <v>-12962</v>
      </c>
      <c r="D301" s="62">
        <v>-9157</v>
      </c>
      <c r="E301" s="62">
        <v>-5925</v>
      </c>
      <c r="F301" s="62">
        <v>-4638</v>
      </c>
      <c r="G301" s="62">
        <v>-2715</v>
      </c>
      <c r="H301" s="62">
        <v>0</v>
      </c>
    </row>
    <row r="302" spans="1:8" x14ac:dyDescent="0.2">
      <c r="A302" s="60">
        <v>960</v>
      </c>
      <c r="B302" s="60" t="s">
        <v>318</v>
      </c>
      <c r="C302" s="62">
        <v>-167099</v>
      </c>
      <c r="D302" s="62">
        <v>-105806</v>
      </c>
      <c r="E302" s="62">
        <v>-59076</v>
      </c>
      <c r="F302" s="62">
        <v>-26601</v>
      </c>
      <c r="G302" s="62">
        <v>-9499</v>
      </c>
      <c r="H302" s="62">
        <v>0</v>
      </c>
    </row>
    <row r="303" spans="1:8" x14ac:dyDescent="0.2">
      <c r="A303" s="60">
        <v>961</v>
      </c>
      <c r="B303" s="60" t="s">
        <v>319</v>
      </c>
      <c r="C303" s="62">
        <v>-189874</v>
      </c>
      <c r="D303" s="62">
        <v>-112426</v>
      </c>
      <c r="E303" s="62">
        <v>-57792</v>
      </c>
      <c r="F303" s="62">
        <v>-39027</v>
      </c>
      <c r="G303" s="62">
        <v>-19232</v>
      </c>
      <c r="H303" s="62">
        <v>0</v>
      </c>
    </row>
    <row r="304" spans="1:8" x14ac:dyDescent="0.2">
      <c r="A304" s="60">
        <v>962</v>
      </c>
      <c r="B304" s="60" t="s">
        <v>320</v>
      </c>
      <c r="C304" s="62">
        <v>0</v>
      </c>
      <c r="D304" s="62">
        <v>0</v>
      </c>
      <c r="E304" s="62">
        <v>0</v>
      </c>
      <c r="F304" s="62">
        <v>0</v>
      </c>
      <c r="G304" s="62">
        <v>0</v>
      </c>
      <c r="H304" s="62">
        <v>0</v>
      </c>
    </row>
    <row r="305" spans="1:8" x14ac:dyDescent="0.2">
      <c r="A305" s="60">
        <v>963</v>
      </c>
      <c r="B305" s="60" t="s">
        <v>321</v>
      </c>
      <c r="C305" s="62">
        <v>0</v>
      </c>
      <c r="D305" s="62">
        <v>0</v>
      </c>
      <c r="E305" s="62">
        <v>0</v>
      </c>
      <c r="F305" s="62">
        <v>0</v>
      </c>
      <c r="G305" s="62">
        <v>0</v>
      </c>
      <c r="H305" s="62">
        <v>0</v>
      </c>
    </row>
    <row r="306" spans="1:8" x14ac:dyDescent="0.2">
      <c r="A306" s="60">
        <v>964</v>
      </c>
      <c r="B306" s="60" t="s">
        <v>322</v>
      </c>
      <c r="C306" s="62">
        <v>0</v>
      </c>
      <c r="D306" s="62">
        <v>0</v>
      </c>
      <c r="E306" s="62">
        <v>0</v>
      </c>
      <c r="F306" s="62">
        <v>0</v>
      </c>
      <c r="G306" s="62">
        <v>0</v>
      </c>
      <c r="H306" s="62">
        <v>0</v>
      </c>
    </row>
    <row r="307" spans="1:8" x14ac:dyDescent="0.2">
      <c r="A307" s="60">
        <v>968</v>
      </c>
      <c r="B307" s="60" t="s">
        <v>323</v>
      </c>
      <c r="C307" s="62">
        <v>0</v>
      </c>
      <c r="D307" s="62">
        <v>0</v>
      </c>
      <c r="E307" s="62">
        <v>0</v>
      </c>
      <c r="F307" s="62">
        <v>0</v>
      </c>
      <c r="G307" s="62">
        <v>0</v>
      </c>
      <c r="H307" s="62">
        <v>0</v>
      </c>
    </row>
    <row r="308" spans="1:8" x14ac:dyDescent="0.2">
      <c r="A308" s="60">
        <v>972</v>
      </c>
      <c r="B308" s="60" t="s">
        <v>324</v>
      </c>
      <c r="C308" s="62">
        <v>0</v>
      </c>
      <c r="D308" s="62">
        <v>0</v>
      </c>
      <c r="E308" s="62">
        <v>0</v>
      </c>
      <c r="F308" s="62">
        <v>0</v>
      </c>
      <c r="G308" s="62">
        <v>0</v>
      </c>
      <c r="H308" s="62">
        <v>0</v>
      </c>
    </row>
    <row r="309" spans="1:8" x14ac:dyDescent="0.2">
      <c r="A309" s="60">
        <v>977</v>
      </c>
      <c r="B309" s="60" t="s">
        <v>426</v>
      </c>
      <c r="C309" s="62">
        <v>-218</v>
      </c>
      <c r="D309" s="62">
        <v>394</v>
      </c>
      <c r="E309" s="62">
        <v>863</v>
      </c>
      <c r="F309" s="62">
        <v>1112</v>
      </c>
      <c r="G309" s="62">
        <v>1096</v>
      </c>
      <c r="H309" s="62">
        <v>0</v>
      </c>
    </row>
    <row r="310" spans="1:8" x14ac:dyDescent="0.2">
      <c r="A310" s="60">
        <v>980</v>
      </c>
      <c r="B310" s="60" t="s">
        <v>325</v>
      </c>
      <c r="C310" s="62">
        <v>0</v>
      </c>
      <c r="D310" s="62">
        <v>0</v>
      </c>
      <c r="E310" s="62">
        <v>0</v>
      </c>
      <c r="F310" s="62">
        <v>0</v>
      </c>
      <c r="G310" s="62">
        <v>0</v>
      </c>
      <c r="H310" s="62">
        <v>0</v>
      </c>
    </row>
    <row r="311" spans="1:8" x14ac:dyDescent="0.2">
      <c r="A311" s="60">
        <v>986</v>
      </c>
      <c r="B311" s="60" t="s">
        <v>326</v>
      </c>
      <c r="C311" s="62">
        <v>0</v>
      </c>
      <c r="D311" s="62">
        <v>0</v>
      </c>
      <c r="E311" s="62">
        <v>0</v>
      </c>
      <c r="F311" s="62">
        <v>0</v>
      </c>
      <c r="G311" s="62">
        <v>0</v>
      </c>
      <c r="H311" s="62">
        <v>0</v>
      </c>
    </row>
    <row r="312" spans="1:8" x14ac:dyDescent="0.2">
      <c r="A312" s="60">
        <v>989</v>
      </c>
      <c r="B312" s="60" t="s">
        <v>327</v>
      </c>
      <c r="C312" s="62">
        <v>0</v>
      </c>
      <c r="D312" s="62">
        <v>0</v>
      </c>
      <c r="E312" s="62">
        <v>0</v>
      </c>
      <c r="F312" s="62">
        <v>0</v>
      </c>
      <c r="G312" s="62">
        <v>0</v>
      </c>
      <c r="H312" s="62">
        <v>0</v>
      </c>
    </row>
    <row r="313" spans="1:8" x14ac:dyDescent="0.2">
      <c r="A313" s="60">
        <v>992</v>
      </c>
      <c r="B313" s="60" t="s">
        <v>328</v>
      </c>
      <c r="C313" s="62">
        <v>0</v>
      </c>
      <c r="D313" s="62">
        <v>0</v>
      </c>
      <c r="E313" s="62">
        <v>0</v>
      </c>
      <c r="F313" s="62">
        <v>0</v>
      </c>
      <c r="G313" s="62">
        <v>0</v>
      </c>
      <c r="H313" s="62">
        <v>0</v>
      </c>
    </row>
    <row r="314" spans="1:8" x14ac:dyDescent="0.2">
      <c r="A314" s="60">
        <v>993</v>
      </c>
      <c r="B314" s="60" t="s">
        <v>329</v>
      </c>
      <c r="C314" s="62">
        <v>0</v>
      </c>
      <c r="D314" s="62">
        <v>0</v>
      </c>
      <c r="E314" s="62">
        <v>0</v>
      </c>
      <c r="F314" s="62">
        <v>0</v>
      </c>
      <c r="G314" s="62">
        <v>0</v>
      </c>
      <c r="H314" s="62">
        <v>0</v>
      </c>
    </row>
    <row r="315" spans="1:8" x14ac:dyDescent="0.2">
      <c r="A315" s="60">
        <v>995</v>
      </c>
      <c r="B315" s="60" t="s">
        <v>330</v>
      </c>
      <c r="C315" s="62">
        <v>0</v>
      </c>
      <c r="D315" s="62">
        <v>0</v>
      </c>
      <c r="E315" s="62">
        <v>0</v>
      </c>
      <c r="F315" s="62">
        <v>0</v>
      </c>
      <c r="G315" s="62">
        <v>0</v>
      </c>
      <c r="H315" s="62">
        <v>0</v>
      </c>
    </row>
    <row r="316" spans="1:8" ht="15" x14ac:dyDescent="0.2">
      <c r="A316" s="60">
        <v>999</v>
      </c>
      <c r="B316" s="60" t="s">
        <v>331</v>
      </c>
      <c r="C316" s="67">
        <v>-2384418</v>
      </c>
      <c r="D316" s="67">
        <v>-1435124</v>
      </c>
      <c r="E316" s="67">
        <v>-698814</v>
      </c>
      <c r="F316" s="67">
        <v>-319635</v>
      </c>
      <c r="G316" s="67">
        <v>-128314</v>
      </c>
      <c r="H316" s="67">
        <v>0</v>
      </c>
    </row>
    <row r="318" spans="1:8" ht="15" x14ac:dyDescent="0.35">
      <c r="B318" s="2" t="s">
        <v>385</v>
      </c>
      <c r="C318" s="31">
        <f t="shared" ref="C318:H318" si="0">SUM(C4:C316)</f>
        <v>-217221278</v>
      </c>
      <c r="D318" s="31">
        <f t="shared" si="0"/>
        <v>-138573857</v>
      </c>
      <c r="E318" s="31">
        <f t="shared" si="0"/>
        <v>-78320170</v>
      </c>
      <c r="F318" s="31">
        <f t="shared" si="0"/>
        <v>-46311797</v>
      </c>
      <c r="G318" s="31">
        <f t="shared" si="0"/>
        <v>-21937370</v>
      </c>
      <c r="H318" s="31">
        <f t="shared" si="0"/>
        <v>0</v>
      </c>
    </row>
  </sheetData>
  <mergeCells count="1">
    <mergeCell ref="C2:G2"/>
  </mergeCells>
  <pageMargins left="0.7" right="0.7" top="0.75" bottom="0.75" header="0.3" footer="0.3"/>
  <pageSetup scale="75" orientation="landscape" r:id="rId1"/>
  <headerFooter>
    <oddFooter>&amp;L&amp;Z&amp;F&amp;R&amp;D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34E4F-F00C-499A-B1FF-D7C70EC73A3C}">
  <sheetPr codeName="Sheet11">
    <tabColor theme="6" tint="-0.249977111117893"/>
  </sheetPr>
  <dimension ref="A1:N321"/>
  <sheetViews>
    <sheetView showGridLines="0" zoomScale="85" zoomScaleNormal="85" workbookViewId="0">
      <pane xSplit="2" ySplit="6" topLeftCell="C7" activePane="bottomRight" state="frozen"/>
      <selection activeCell="E320" sqref="E320"/>
      <selection pane="topRight" activeCell="E320" sqref="E320"/>
      <selection pane="bottomLeft" activeCell="E320" sqref="E320"/>
      <selection pane="bottomRight" activeCell="A312" sqref="A312:XFD312"/>
    </sheetView>
  </sheetViews>
  <sheetFormatPr defaultColWidth="9.140625" defaultRowHeight="12.75" x14ac:dyDescent="0.2"/>
  <cols>
    <col min="1" max="1" width="10.42578125" style="14" bestFit="1" customWidth="1"/>
    <col min="2" max="2" width="38" style="2" customWidth="1"/>
    <col min="3" max="4" width="12.28515625" style="2" bestFit="1" customWidth="1"/>
    <col min="5" max="6" width="15" style="2" bestFit="1" customWidth="1"/>
    <col min="7" max="8" width="13.42578125" style="2" bestFit="1" customWidth="1"/>
    <col min="9" max="9" width="12.42578125" style="2" bestFit="1" customWidth="1"/>
    <col min="10" max="10" width="12.5703125" style="2" customWidth="1"/>
    <col min="11" max="13" width="15" style="2" bestFit="1" customWidth="1"/>
    <col min="14" max="14" width="12.28515625" style="2" bestFit="1" customWidth="1"/>
    <col min="15" max="16384" width="9.140625" style="2"/>
  </cols>
  <sheetData>
    <row r="1" spans="1:14" ht="15.75" x14ac:dyDescent="0.25">
      <c r="A1" s="51" t="s">
        <v>410</v>
      </c>
      <c r="C1" s="3" t="s">
        <v>1</v>
      </c>
      <c r="D1" s="3" t="s">
        <v>2</v>
      </c>
      <c r="E1" s="3" t="s">
        <v>3</v>
      </c>
      <c r="F1" s="3" t="s">
        <v>4</v>
      </c>
      <c r="G1" s="3" t="s">
        <v>5</v>
      </c>
      <c r="H1" s="3" t="s">
        <v>6</v>
      </c>
      <c r="I1" s="3" t="s">
        <v>7</v>
      </c>
      <c r="J1" s="3" t="s">
        <v>8</v>
      </c>
      <c r="K1" s="3" t="s">
        <v>9</v>
      </c>
      <c r="L1" s="3" t="s">
        <v>10</v>
      </c>
      <c r="M1" s="3" t="s">
        <v>11</v>
      </c>
      <c r="N1" s="3" t="s">
        <v>12</v>
      </c>
    </row>
    <row r="2" spans="1:14" ht="15.75" x14ac:dyDescent="0.25">
      <c r="A2" s="51"/>
      <c r="C2" s="56"/>
      <c r="D2" s="56"/>
      <c r="H2" s="56"/>
      <c r="I2" s="56"/>
      <c r="J2" s="56"/>
      <c r="K2" s="56"/>
      <c r="L2" s="3"/>
    </row>
    <row r="3" spans="1:14" ht="15.75" x14ac:dyDescent="0.25">
      <c r="A3" s="51"/>
      <c r="C3" s="187"/>
      <c r="D3" s="187"/>
      <c r="F3" s="56"/>
      <c r="I3" s="56"/>
      <c r="J3" s="56"/>
      <c r="K3" s="56"/>
      <c r="L3" s="3"/>
    </row>
    <row r="4" spans="1:14" ht="15.75" x14ac:dyDescent="0.25">
      <c r="A4" s="51"/>
      <c r="C4" s="187" t="s">
        <v>411</v>
      </c>
      <c r="D4" s="187"/>
      <c r="E4" s="187"/>
      <c r="F4" s="187"/>
      <c r="G4" s="187" t="s">
        <v>412</v>
      </c>
      <c r="H4" s="187"/>
      <c r="I4" s="187"/>
      <c r="J4" s="187"/>
      <c r="K4" s="187" t="s">
        <v>413</v>
      </c>
      <c r="L4" s="187"/>
      <c r="M4" s="187"/>
      <c r="N4" s="187"/>
    </row>
    <row r="5" spans="1:14" ht="15" x14ac:dyDescent="0.25">
      <c r="B5" s="52"/>
      <c r="C5" s="187" t="s">
        <v>414</v>
      </c>
      <c r="D5" s="187"/>
      <c r="E5" s="56" t="s">
        <v>415</v>
      </c>
      <c r="F5" s="56" t="s">
        <v>416</v>
      </c>
      <c r="G5" s="187" t="s">
        <v>414</v>
      </c>
      <c r="H5" s="187"/>
      <c r="I5" s="56" t="s">
        <v>415</v>
      </c>
      <c r="J5" s="56" t="s">
        <v>416</v>
      </c>
      <c r="K5" s="187" t="s">
        <v>414</v>
      </c>
      <c r="L5" s="187"/>
      <c r="M5" s="56" t="s">
        <v>415</v>
      </c>
      <c r="N5" s="56" t="s">
        <v>416</v>
      </c>
    </row>
    <row r="6" spans="1:14" ht="15" x14ac:dyDescent="0.25">
      <c r="A6" s="34" t="s">
        <v>18</v>
      </c>
      <c r="B6" s="22" t="s">
        <v>13</v>
      </c>
      <c r="C6" s="57">
        <v>44377</v>
      </c>
      <c r="D6" s="57">
        <v>44742</v>
      </c>
      <c r="E6" s="58" t="s">
        <v>417</v>
      </c>
      <c r="F6" s="58" t="s">
        <v>417</v>
      </c>
      <c r="G6" s="57">
        <v>44377</v>
      </c>
      <c r="H6" s="57">
        <v>44742</v>
      </c>
      <c r="I6" s="58" t="s">
        <v>417</v>
      </c>
      <c r="J6" s="58" t="s">
        <v>417</v>
      </c>
      <c r="K6" s="57">
        <v>44377</v>
      </c>
      <c r="L6" s="57">
        <v>44742</v>
      </c>
      <c r="M6" s="58" t="s">
        <v>417</v>
      </c>
      <c r="N6" s="58" t="s">
        <v>417</v>
      </c>
    </row>
    <row r="7" spans="1:14" ht="15" x14ac:dyDescent="0.2">
      <c r="A7" s="60">
        <v>5</v>
      </c>
      <c r="B7" s="60" t="s">
        <v>25</v>
      </c>
      <c r="C7" s="64">
        <v>0</v>
      </c>
      <c r="D7" s="64">
        <v>0</v>
      </c>
      <c r="E7" s="65">
        <v>0</v>
      </c>
      <c r="F7" s="66">
        <v>0</v>
      </c>
      <c r="G7" s="66">
        <v>0</v>
      </c>
      <c r="H7" s="66">
        <v>0</v>
      </c>
      <c r="I7" s="65">
        <v>0</v>
      </c>
      <c r="J7" s="66">
        <v>0</v>
      </c>
      <c r="K7" s="66">
        <v>0</v>
      </c>
      <c r="L7" s="66">
        <v>0</v>
      </c>
      <c r="M7" s="65">
        <v>0</v>
      </c>
      <c r="N7" s="66">
        <v>0</v>
      </c>
    </row>
    <row r="8" spans="1:14" ht="25.5" x14ac:dyDescent="0.2">
      <c r="A8" s="60">
        <v>6</v>
      </c>
      <c r="B8" s="60" t="s">
        <v>26</v>
      </c>
      <c r="C8" s="61">
        <v>0</v>
      </c>
      <c r="D8" s="61">
        <v>0</v>
      </c>
      <c r="E8" s="62">
        <v>0</v>
      </c>
      <c r="F8" s="62">
        <v>0</v>
      </c>
      <c r="G8" s="62">
        <v>0</v>
      </c>
      <c r="H8" s="62">
        <v>0</v>
      </c>
      <c r="I8" s="62">
        <v>0</v>
      </c>
      <c r="J8" s="62">
        <v>0</v>
      </c>
      <c r="K8" s="62">
        <v>0</v>
      </c>
      <c r="L8" s="62">
        <v>0</v>
      </c>
      <c r="M8" s="62">
        <v>0</v>
      </c>
      <c r="N8" s="62">
        <v>0</v>
      </c>
    </row>
    <row r="9" spans="1:14" x14ac:dyDescent="0.2">
      <c r="A9" s="60">
        <v>7</v>
      </c>
      <c r="B9" s="60" t="s">
        <v>27</v>
      </c>
      <c r="C9" s="61">
        <v>0</v>
      </c>
      <c r="D9" s="61">
        <v>0</v>
      </c>
      <c r="E9" s="62">
        <v>0</v>
      </c>
      <c r="F9" s="62">
        <v>0</v>
      </c>
      <c r="G9" s="62">
        <v>0</v>
      </c>
      <c r="H9" s="62">
        <v>0</v>
      </c>
      <c r="I9" s="62">
        <v>0</v>
      </c>
      <c r="J9" s="62">
        <v>0</v>
      </c>
      <c r="K9" s="62">
        <v>0</v>
      </c>
      <c r="L9" s="62">
        <v>0</v>
      </c>
      <c r="M9" s="62">
        <v>0</v>
      </c>
      <c r="N9" s="62">
        <v>0</v>
      </c>
    </row>
    <row r="10" spans="1:14" x14ac:dyDescent="0.2">
      <c r="A10" s="60">
        <v>47</v>
      </c>
      <c r="B10" s="60" t="s">
        <v>28</v>
      </c>
      <c r="C10" s="61">
        <v>0</v>
      </c>
      <c r="D10" s="61">
        <v>0</v>
      </c>
      <c r="E10" s="62">
        <v>0</v>
      </c>
      <c r="F10" s="62">
        <v>0</v>
      </c>
      <c r="G10" s="62">
        <v>0</v>
      </c>
      <c r="H10" s="62">
        <v>0</v>
      </c>
      <c r="I10" s="62">
        <v>0</v>
      </c>
      <c r="J10" s="62">
        <v>0</v>
      </c>
      <c r="K10" s="62">
        <v>0</v>
      </c>
      <c r="L10" s="62">
        <v>0</v>
      </c>
      <c r="M10" s="62">
        <v>0</v>
      </c>
      <c r="N10" s="62">
        <v>0</v>
      </c>
    </row>
    <row r="11" spans="1:14" x14ac:dyDescent="0.2">
      <c r="A11" s="60">
        <v>48</v>
      </c>
      <c r="B11" s="60" t="s">
        <v>29</v>
      </c>
      <c r="C11" s="61">
        <v>0</v>
      </c>
      <c r="D11" s="61">
        <v>0</v>
      </c>
      <c r="E11" s="62">
        <v>0</v>
      </c>
      <c r="F11" s="62">
        <v>0</v>
      </c>
      <c r="G11" s="62">
        <v>0</v>
      </c>
      <c r="H11" s="62">
        <v>0</v>
      </c>
      <c r="I11" s="62">
        <v>0</v>
      </c>
      <c r="J11" s="62">
        <v>0</v>
      </c>
      <c r="K11" s="62">
        <v>0</v>
      </c>
      <c r="L11" s="62">
        <v>0</v>
      </c>
      <c r="M11" s="62">
        <v>0</v>
      </c>
      <c r="N11" s="62">
        <v>0</v>
      </c>
    </row>
    <row r="12" spans="1:14" x14ac:dyDescent="0.2">
      <c r="A12" s="60">
        <v>90</v>
      </c>
      <c r="B12" s="60" t="s">
        <v>30</v>
      </c>
      <c r="C12" s="61">
        <v>2607</v>
      </c>
      <c r="D12" s="61">
        <v>2712</v>
      </c>
      <c r="E12" s="62">
        <v>105</v>
      </c>
      <c r="F12" s="62">
        <v>0</v>
      </c>
      <c r="G12" s="62">
        <v>35142</v>
      </c>
      <c r="H12" s="62">
        <v>36547</v>
      </c>
      <c r="I12" s="62">
        <v>0</v>
      </c>
      <c r="J12" s="62">
        <v>1405</v>
      </c>
      <c r="K12" s="62">
        <v>22131</v>
      </c>
      <c r="L12" s="62">
        <v>23013</v>
      </c>
      <c r="M12" s="62">
        <v>0</v>
      </c>
      <c r="N12" s="62">
        <v>882</v>
      </c>
    </row>
    <row r="13" spans="1:14" ht="25.5" x14ac:dyDescent="0.2">
      <c r="A13" s="60">
        <v>91</v>
      </c>
      <c r="B13" s="60" t="s">
        <v>31</v>
      </c>
      <c r="C13" s="61">
        <v>1893</v>
      </c>
      <c r="D13" s="61">
        <v>1975</v>
      </c>
      <c r="E13" s="62">
        <v>82</v>
      </c>
      <c r="F13" s="62">
        <v>0</v>
      </c>
      <c r="G13" s="62">
        <v>25514</v>
      </c>
      <c r="H13" s="62">
        <v>26622</v>
      </c>
      <c r="I13" s="62">
        <v>0</v>
      </c>
      <c r="J13" s="62">
        <v>1108</v>
      </c>
      <c r="K13" s="62">
        <v>16066</v>
      </c>
      <c r="L13" s="62">
        <v>16764</v>
      </c>
      <c r="M13" s="62">
        <v>0</v>
      </c>
      <c r="N13" s="62">
        <v>698</v>
      </c>
    </row>
    <row r="14" spans="1:14" x14ac:dyDescent="0.2">
      <c r="A14" s="60">
        <v>100</v>
      </c>
      <c r="B14" s="60" t="s">
        <v>32</v>
      </c>
      <c r="C14" s="61">
        <v>61585</v>
      </c>
      <c r="D14" s="61">
        <v>58088</v>
      </c>
      <c r="E14" s="62">
        <v>0</v>
      </c>
      <c r="F14" s="62">
        <v>3497</v>
      </c>
      <c r="G14" s="62">
        <v>830005</v>
      </c>
      <c r="H14" s="62">
        <v>782867</v>
      </c>
      <c r="I14" s="62">
        <v>47138</v>
      </c>
      <c r="J14" s="62">
        <v>0</v>
      </c>
      <c r="K14" s="62">
        <v>522651</v>
      </c>
      <c r="L14" s="62">
        <v>492970</v>
      </c>
      <c r="M14" s="62">
        <v>29681</v>
      </c>
      <c r="N14" s="62">
        <v>0</v>
      </c>
    </row>
    <row r="15" spans="1:14" x14ac:dyDescent="0.2">
      <c r="A15" s="60">
        <v>101</v>
      </c>
      <c r="B15" s="60" t="s">
        <v>33</v>
      </c>
      <c r="C15" s="61">
        <v>126170</v>
      </c>
      <c r="D15" s="61">
        <v>127236</v>
      </c>
      <c r="E15" s="62">
        <v>1066</v>
      </c>
      <c r="F15" s="62">
        <v>0</v>
      </c>
      <c r="G15" s="62">
        <v>1700434</v>
      </c>
      <c r="H15" s="62">
        <v>1714809</v>
      </c>
      <c r="I15" s="62">
        <v>0</v>
      </c>
      <c r="J15" s="62">
        <v>14375</v>
      </c>
      <c r="K15" s="62">
        <v>1070760</v>
      </c>
      <c r="L15" s="62">
        <v>1079814</v>
      </c>
      <c r="M15" s="62">
        <v>0</v>
      </c>
      <c r="N15" s="62">
        <v>9054</v>
      </c>
    </row>
    <row r="16" spans="1:14" x14ac:dyDescent="0.2">
      <c r="A16" s="60">
        <v>102</v>
      </c>
      <c r="B16" s="60" t="s">
        <v>34</v>
      </c>
      <c r="C16" s="61">
        <v>0</v>
      </c>
      <c r="D16" s="61">
        <v>0</v>
      </c>
      <c r="E16" s="62">
        <v>0</v>
      </c>
      <c r="F16" s="62">
        <v>0</v>
      </c>
      <c r="G16" s="62">
        <v>0</v>
      </c>
      <c r="H16" s="62">
        <v>0</v>
      </c>
      <c r="I16" s="62">
        <v>0</v>
      </c>
      <c r="J16" s="62">
        <v>0</v>
      </c>
      <c r="K16" s="62">
        <v>0</v>
      </c>
      <c r="L16" s="62">
        <v>0</v>
      </c>
      <c r="M16" s="62">
        <v>0</v>
      </c>
      <c r="N16" s="62">
        <v>0</v>
      </c>
    </row>
    <row r="17" spans="1:14" x14ac:dyDescent="0.2">
      <c r="A17" s="60">
        <v>103</v>
      </c>
      <c r="B17" s="60" t="s">
        <v>35</v>
      </c>
      <c r="C17" s="61">
        <v>206370</v>
      </c>
      <c r="D17" s="61">
        <v>202814</v>
      </c>
      <c r="E17" s="62">
        <v>0</v>
      </c>
      <c r="F17" s="62">
        <v>3556</v>
      </c>
      <c r="G17" s="62">
        <v>2781315</v>
      </c>
      <c r="H17" s="62">
        <v>2733394</v>
      </c>
      <c r="I17" s="62">
        <v>47921</v>
      </c>
      <c r="J17" s="62">
        <v>0</v>
      </c>
      <c r="K17" s="62">
        <v>1751392</v>
      </c>
      <c r="L17" s="62">
        <v>1721215</v>
      </c>
      <c r="M17" s="62">
        <v>30177</v>
      </c>
      <c r="N17" s="62">
        <v>0</v>
      </c>
    </row>
    <row r="18" spans="1:14" x14ac:dyDescent="0.2">
      <c r="A18" s="60">
        <v>107</v>
      </c>
      <c r="B18" s="60" t="s">
        <v>36</v>
      </c>
      <c r="C18" s="61">
        <v>46155</v>
      </c>
      <c r="D18" s="61">
        <v>44785</v>
      </c>
      <c r="E18" s="62">
        <v>0</v>
      </c>
      <c r="F18" s="62">
        <v>1370</v>
      </c>
      <c r="G18" s="62">
        <v>622049</v>
      </c>
      <c r="H18" s="62">
        <v>603583</v>
      </c>
      <c r="I18" s="62">
        <v>18466</v>
      </c>
      <c r="J18" s="62">
        <v>0</v>
      </c>
      <c r="K18" s="62">
        <v>391709</v>
      </c>
      <c r="L18" s="62">
        <v>380076</v>
      </c>
      <c r="M18" s="62">
        <v>11633</v>
      </c>
      <c r="N18" s="62">
        <v>0</v>
      </c>
    </row>
    <row r="19" spans="1:14" x14ac:dyDescent="0.2">
      <c r="A19" s="60">
        <v>109</v>
      </c>
      <c r="B19" s="60" t="s">
        <v>37</v>
      </c>
      <c r="C19" s="61">
        <v>14566</v>
      </c>
      <c r="D19" s="61">
        <v>14518</v>
      </c>
      <c r="E19" s="62">
        <v>0</v>
      </c>
      <c r="F19" s="62">
        <v>48</v>
      </c>
      <c r="G19" s="62">
        <v>196309</v>
      </c>
      <c r="H19" s="62">
        <v>195661</v>
      </c>
      <c r="I19" s="62">
        <v>648</v>
      </c>
      <c r="J19" s="62">
        <v>0</v>
      </c>
      <c r="K19" s="62">
        <v>123615</v>
      </c>
      <c r="L19" s="62">
        <v>123208</v>
      </c>
      <c r="M19" s="62">
        <v>407</v>
      </c>
      <c r="N19" s="62">
        <v>0</v>
      </c>
    </row>
    <row r="20" spans="1:14" x14ac:dyDescent="0.2">
      <c r="A20" s="60">
        <v>110</v>
      </c>
      <c r="B20" s="60" t="s">
        <v>38</v>
      </c>
      <c r="C20" s="61">
        <v>18579</v>
      </c>
      <c r="D20" s="61">
        <v>18383</v>
      </c>
      <c r="E20" s="62">
        <v>0</v>
      </c>
      <c r="F20" s="62">
        <v>196</v>
      </c>
      <c r="G20" s="62">
        <v>250395</v>
      </c>
      <c r="H20" s="62">
        <v>247748</v>
      </c>
      <c r="I20" s="62">
        <v>2647</v>
      </c>
      <c r="J20" s="62">
        <v>0</v>
      </c>
      <c r="K20" s="62">
        <v>157673</v>
      </c>
      <c r="L20" s="62">
        <v>156007</v>
      </c>
      <c r="M20" s="62">
        <v>1666</v>
      </c>
      <c r="N20" s="62">
        <v>0</v>
      </c>
    </row>
    <row r="21" spans="1:14" x14ac:dyDescent="0.2">
      <c r="A21" s="60">
        <v>111</v>
      </c>
      <c r="B21" s="60" t="s">
        <v>39</v>
      </c>
      <c r="C21" s="61">
        <v>173510</v>
      </c>
      <c r="D21" s="61">
        <v>171482</v>
      </c>
      <c r="E21" s="62">
        <v>0</v>
      </c>
      <c r="F21" s="62">
        <v>2028</v>
      </c>
      <c r="G21" s="62">
        <v>2338458</v>
      </c>
      <c r="H21" s="62">
        <v>2311122</v>
      </c>
      <c r="I21" s="62">
        <v>27336</v>
      </c>
      <c r="J21" s="62">
        <v>0</v>
      </c>
      <c r="K21" s="62">
        <v>1472521</v>
      </c>
      <c r="L21" s="62">
        <v>1455311</v>
      </c>
      <c r="M21" s="62">
        <v>17210</v>
      </c>
      <c r="N21" s="62">
        <v>0</v>
      </c>
    </row>
    <row r="22" spans="1:14" x14ac:dyDescent="0.2">
      <c r="A22" s="60">
        <v>112</v>
      </c>
      <c r="B22" s="60" t="s">
        <v>40</v>
      </c>
      <c r="C22" s="61">
        <v>1635</v>
      </c>
      <c r="D22" s="61">
        <v>1661</v>
      </c>
      <c r="E22" s="62">
        <v>26</v>
      </c>
      <c r="F22" s="62">
        <v>0</v>
      </c>
      <c r="G22" s="62">
        <v>22041</v>
      </c>
      <c r="H22" s="62">
        <v>22390</v>
      </c>
      <c r="I22" s="62">
        <v>0</v>
      </c>
      <c r="J22" s="62">
        <v>349</v>
      </c>
      <c r="K22" s="62">
        <v>13877</v>
      </c>
      <c r="L22" s="62">
        <v>14099</v>
      </c>
      <c r="M22" s="62">
        <v>0</v>
      </c>
      <c r="N22" s="62">
        <v>222</v>
      </c>
    </row>
    <row r="23" spans="1:14" x14ac:dyDescent="0.2">
      <c r="A23" s="60">
        <v>113</v>
      </c>
      <c r="B23" s="60" t="s">
        <v>41</v>
      </c>
      <c r="C23" s="61">
        <v>116707</v>
      </c>
      <c r="D23" s="61">
        <v>119061</v>
      </c>
      <c r="E23" s="62">
        <v>2354</v>
      </c>
      <c r="F23" s="62">
        <v>0</v>
      </c>
      <c r="G23" s="62">
        <v>1572906</v>
      </c>
      <c r="H23" s="62">
        <v>1604626</v>
      </c>
      <c r="I23" s="62">
        <v>0</v>
      </c>
      <c r="J23" s="62">
        <v>31720</v>
      </c>
      <c r="K23" s="62">
        <v>990460</v>
      </c>
      <c r="L23" s="62">
        <v>1010431</v>
      </c>
      <c r="M23" s="62">
        <v>0</v>
      </c>
      <c r="N23" s="62">
        <v>19971</v>
      </c>
    </row>
    <row r="24" spans="1:14" x14ac:dyDescent="0.2">
      <c r="A24" s="60">
        <v>114</v>
      </c>
      <c r="B24" s="60" t="s">
        <v>42</v>
      </c>
      <c r="C24" s="61">
        <v>538237</v>
      </c>
      <c r="D24" s="61">
        <v>533211</v>
      </c>
      <c r="E24" s="62">
        <v>0</v>
      </c>
      <c r="F24" s="62">
        <v>5026</v>
      </c>
      <c r="G24" s="62">
        <v>7254009</v>
      </c>
      <c r="H24" s="62">
        <v>7186268</v>
      </c>
      <c r="I24" s="62">
        <v>67741</v>
      </c>
      <c r="J24" s="62">
        <v>0</v>
      </c>
      <c r="K24" s="62">
        <v>4567843</v>
      </c>
      <c r="L24" s="62">
        <v>4525186</v>
      </c>
      <c r="M24" s="62">
        <v>42657</v>
      </c>
      <c r="N24" s="62">
        <v>0</v>
      </c>
    </row>
    <row r="25" spans="1:14" x14ac:dyDescent="0.2">
      <c r="A25" s="60">
        <v>115</v>
      </c>
      <c r="B25" s="60" t="s">
        <v>43</v>
      </c>
      <c r="C25" s="61">
        <v>377474</v>
      </c>
      <c r="D25" s="61">
        <v>367182</v>
      </c>
      <c r="E25" s="62">
        <v>0</v>
      </c>
      <c r="F25" s="62">
        <v>10292</v>
      </c>
      <c r="G25" s="62">
        <v>5087343</v>
      </c>
      <c r="H25" s="62">
        <v>4948631</v>
      </c>
      <c r="I25" s="62">
        <v>138712</v>
      </c>
      <c r="J25" s="62">
        <v>0</v>
      </c>
      <c r="K25" s="62">
        <v>3203494</v>
      </c>
      <c r="L25" s="62">
        <v>3116148</v>
      </c>
      <c r="M25" s="62">
        <v>87346</v>
      </c>
      <c r="N25" s="62">
        <v>0</v>
      </c>
    </row>
    <row r="26" spans="1:14" x14ac:dyDescent="0.2">
      <c r="A26" s="60">
        <v>116</v>
      </c>
      <c r="B26" s="60" t="s">
        <v>44</v>
      </c>
      <c r="C26" s="61">
        <v>87595</v>
      </c>
      <c r="D26" s="61">
        <v>87324</v>
      </c>
      <c r="E26" s="62">
        <v>0</v>
      </c>
      <c r="F26" s="62">
        <v>271</v>
      </c>
      <c r="G26" s="62">
        <v>1180546</v>
      </c>
      <c r="H26" s="62">
        <v>1176889</v>
      </c>
      <c r="I26" s="62">
        <v>3657</v>
      </c>
      <c r="J26" s="62">
        <v>0</v>
      </c>
      <c r="K26" s="62">
        <v>743389</v>
      </c>
      <c r="L26" s="62">
        <v>741086</v>
      </c>
      <c r="M26" s="62">
        <v>2303</v>
      </c>
      <c r="N26" s="62">
        <v>0</v>
      </c>
    </row>
    <row r="27" spans="1:14" x14ac:dyDescent="0.2">
      <c r="A27" s="60">
        <v>117</v>
      </c>
      <c r="B27" s="60" t="s">
        <v>45</v>
      </c>
      <c r="C27" s="61">
        <v>50824</v>
      </c>
      <c r="D27" s="61">
        <v>50072</v>
      </c>
      <c r="E27" s="62">
        <v>0</v>
      </c>
      <c r="F27" s="62">
        <v>752</v>
      </c>
      <c r="G27" s="62">
        <v>684969</v>
      </c>
      <c r="H27" s="62">
        <v>674844</v>
      </c>
      <c r="I27" s="62">
        <v>10125</v>
      </c>
      <c r="J27" s="62">
        <v>0</v>
      </c>
      <c r="K27" s="62">
        <v>431324</v>
      </c>
      <c r="L27" s="62">
        <v>424949</v>
      </c>
      <c r="M27" s="62">
        <v>6375</v>
      </c>
      <c r="N27" s="62">
        <v>0</v>
      </c>
    </row>
    <row r="28" spans="1:14" x14ac:dyDescent="0.2">
      <c r="A28" s="60">
        <v>119</v>
      </c>
      <c r="B28" s="60" t="s">
        <v>46</v>
      </c>
      <c r="C28" s="61">
        <v>1714</v>
      </c>
      <c r="D28" s="61">
        <v>1767</v>
      </c>
      <c r="E28" s="62">
        <v>53</v>
      </c>
      <c r="F28" s="62">
        <v>0</v>
      </c>
      <c r="G28" s="62">
        <v>23096</v>
      </c>
      <c r="H28" s="62">
        <v>23817</v>
      </c>
      <c r="I28" s="62">
        <v>0</v>
      </c>
      <c r="J28" s="62">
        <v>721</v>
      </c>
      <c r="K28" s="62">
        <v>14544</v>
      </c>
      <c r="L28" s="62">
        <v>14997</v>
      </c>
      <c r="M28" s="62">
        <v>0</v>
      </c>
      <c r="N28" s="62">
        <v>453</v>
      </c>
    </row>
    <row r="29" spans="1:14" x14ac:dyDescent="0.2">
      <c r="A29" s="60">
        <v>121</v>
      </c>
      <c r="B29" s="60" t="s">
        <v>47</v>
      </c>
      <c r="C29" s="61">
        <v>22750</v>
      </c>
      <c r="D29" s="61">
        <v>25098</v>
      </c>
      <c r="E29" s="62">
        <v>2348</v>
      </c>
      <c r="F29" s="62">
        <v>0</v>
      </c>
      <c r="G29" s="62">
        <v>306604</v>
      </c>
      <c r="H29" s="62">
        <v>338248</v>
      </c>
      <c r="I29" s="62">
        <v>0</v>
      </c>
      <c r="J29" s="62">
        <v>31644</v>
      </c>
      <c r="K29" s="62">
        <v>193068</v>
      </c>
      <c r="L29" s="62">
        <v>212994</v>
      </c>
      <c r="M29" s="62">
        <v>0</v>
      </c>
      <c r="N29" s="62">
        <v>19926</v>
      </c>
    </row>
    <row r="30" spans="1:14" x14ac:dyDescent="0.2">
      <c r="A30" s="60">
        <v>122</v>
      </c>
      <c r="B30" s="60" t="s">
        <v>48</v>
      </c>
      <c r="C30" s="61">
        <v>24320</v>
      </c>
      <c r="D30" s="61">
        <v>26654</v>
      </c>
      <c r="E30" s="62">
        <v>2334</v>
      </c>
      <c r="F30" s="62">
        <v>0</v>
      </c>
      <c r="G30" s="62">
        <v>327769</v>
      </c>
      <c r="H30" s="62">
        <v>359231</v>
      </c>
      <c r="I30" s="62">
        <v>0</v>
      </c>
      <c r="J30" s="62">
        <v>31462</v>
      </c>
      <c r="K30" s="62">
        <v>206397</v>
      </c>
      <c r="L30" s="62">
        <v>226208</v>
      </c>
      <c r="M30" s="62">
        <v>0</v>
      </c>
      <c r="N30" s="62">
        <v>19811</v>
      </c>
    </row>
    <row r="31" spans="1:14" x14ac:dyDescent="0.2">
      <c r="A31" s="60">
        <v>123</v>
      </c>
      <c r="B31" s="60" t="s">
        <v>49</v>
      </c>
      <c r="C31" s="61">
        <v>144926</v>
      </c>
      <c r="D31" s="61">
        <v>144589</v>
      </c>
      <c r="E31" s="62">
        <v>0</v>
      </c>
      <c r="F31" s="62">
        <v>337</v>
      </c>
      <c r="G31" s="62">
        <v>1953213</v>
      </c>
      <c r="H31" s="62">
        <v>1948676</v>
      </c>
      <c r="I31" s="62">
        <v>4537</v>
      </c>
      <c r="J31" s="62">
        <v>0</v>
      </c>
      <c r="K31" s="62">
        <v>1229928</v>
      </c>
      <c r="L31" s="62">
        <v>1227079</v>
      </c>
      <c r="M31" s="62">
        <v>2849</v>
      </c>
      <c r="N31" s="62">
        <v>0</v>
      </c>
    </row>
    <row r="32" spans="1:14" x14ac:dyDescent="0.2">
      <c r="A32" s="60">
        <v>124</v>
      </c>
      <c r="B32" s="60" t="s">
        <v>50</v>
      </c>
      <c r="C32" s="61">
        <v>0</v>
      </c>
      <c r="D32" s="61">
        <v>0</v>
      </c>
      <c r="E32" s="62">
        <v>0</v>
      </c>
      <c r="F32" s="62">
        <v>0</v>
      </c>
      <c r="G32" s="62">
        <v>0</v>
      </c>
      <c r="H32" s="62">
        <v>0</v>
      </c>
      <c r="I32" s="62">
        <v>0</v>
      </c>
      <c r="J32" s="62">
        <v>0</v>
      </c>
      <c r="K32" s="62">
        <v>0</v>
      </c>
      <c r="L32" s="62">
        <v>0</v>
      </c>
      <c r="M32" s="62">
        <v>0</v>
      </c>
      <c r="N32" s="62">
        <v>0</v>
      </c>
    </row>
    <row r="33" spans="1:14" x14ac:dyDescent="0.2">
      <c r="A33" s="60">
        <v>125</v>
      </c>
      <c r="B33" s="60" t="s">
        <v>51</v>
      </c>
      <c r="C33" s="61">
        <v>40423</v>
      </c>
      <c r="D33" s="61">
        <v>58467</v>
      </c>
      <c r="E33" s="62">
        <v>18044</v>
      </c>
      <c r="F33" s="62">
        <v>0</v>
      </c>
      <c r="G33" s="62">
        <v>544789</v>
      </c>
      <c r="H33" s="62">
        <v>787984</v>
      </c>
      <c r="I33" s="62">
        <v>0</v>
      </c>
      <c r="J33" s="62">
        <v>243195</v>
      </c>
      <c r="K33" s="62">
        <v>343055</v>
      </c>
      <c r="L33" s="62">
        <v>496193</v>
      </c>
      <c r="M33" s="62">
        <v>0</v>
      </c>
      <c r="N33" s="62">
        <v>153138</v>
      </c>
    </row>
    <row r="34" spans="1:14" x14ac:dyDescent="0.2">
      <c r="A34" s="60">
        <v>126</v>
      </c>
      <c r="B34" s="60" t="s">
        <v>52</v>
      </c>
      <c r="C34" s="61">
        <v>0</v>
      </c>
      <c r="D34" s="61">
        <v>0</v>
      </c>
      <c r="E34" s="62">
        <v>0</v>
      </c>
      <c r="F34" s="62">
        <v>0</v>
      </c>
      <c r="G34" s="62">
        <v>0</v>
      </c>
      <c r="H34" s="62">
        <v>0</v>
      </c>
      <c r="I34" s="62">
        <v>0</v>
      </c>
      <c r="J34" s="62">
        <v>0</v>
      </c>
      <c r="K34" s="62">
        <v>0</v>
      </c>
      <c r="L34" s="62">
        <v>0</v>
      </c>
      <c r="M34" s="62">
        <v>0</v>
      </c>
      <c r="N34" s="62">
        <v>0</v>
      </c>
    </row>
    <row r="35" spans="1:14" x14ac:dyDescent="0.2">
      <c r="A35" s="60">
        <v>127</v>
      </c>
      <c r="B35" s="60" t="s">
        <v>53</v>
      </c>
      <c r="C35" s="61">
        <v>83254</v>
      </c>
      <c r="D35" s="61">
        <v>87008</v>
      </c>
      <c r="E35" s="62">
        <v>3754</v>
      </c>
      <c r="F35" s="62">
        <v>0</v>
      </c>
      <c r="G35" s="62">
        <v>1122042</v>
      </c>
      <c r="H35" s="62">
        <v>1172641</v>
      </c>
      <c r="I35" s="62">
        <v>0</v>
      </c>
      <c r="J35" s="62">
        <v>50599</v>
      </c>
      <c r="K35" s="62">
        <v>706546</v>
      </c>
      <c r="L35" s="62">
        <v>738411</v>
      </c>
      <c r="M35" s="62">
        <v>0</v>
      </c>
      <c r="N35" s="62">
        <v>31865</v>
      </c>
    </row>
    <row r="36" spans="1:14" x14ac:dyDescent="0.2">
      <c r="A36" s="60">
        <v>128</v>
      </c>
      <c r="B36" s="60" t="s">
        <v>54</v>
      </c>
      <c r="C36" s="61">
        <v>127935</v>
      </c>
      <c r="D36" s="61">
        <v>123020</v>
      </c>
      <c r="E36" s="62">
        <v>0</v>
      </c>
      <c r="F36" s="62">
        <v>4915</v>
      </c>
      <c r="G36" s="62">
        <v>1724219</v>
      </c>
      <c r="H36" s="62">
        <v>1657985</v>
      </c>
      <c r="I36" s="62">
        <v>66234</v>
      </c>
      <c r="J36" s="62">
        <v>0</v>
      </c>
      <c r="K36" s="62">
        <v>1085737</v>
      </c>
      <c r="L36" s="62">
        <v>1044031</v>
      </c>
      <c r="M36" s="62">
        <v>41706</v>
      </c>
      <c r="N36" s="62">
        <v>0</v>
      </c>
    </row>
    <row r="37" spans="1:14" x14ac:dyDescent="0.2">
      <c r="A37" s="60">
        <v>129</v>
      </c>
      <c r="B37" s="60" t="s">
        <v>55</v>
      </c>
      <c r="C37" s="61">
        <v>61150</v>
      </c>
      <c r="D37" s="61">
        <v>60842</v>
      </c>
      <c r="E37" s="62">
        <v>0</v>
      </c>
      <c r="F37" s="62">
        <v>308</v>
      </c>
      <c r="G37" s="62">
        <v>824138</v>
      </c>
      <c r="H37" s="62">
        <v>819988</v>
      </c>
      <c r="I37" s="62">
        <v>4150</v>
      </c>
      <c r="J37" s="62">
        <v>0</v>
      </c>
      <c r="K37" s="62">
        <v>518958</v>
      </c>
      <c r="L37" s="62">
        <v>516346</v>
      </c>
      <c r="M37" s="62">
        <v>2612</v>
      </c>
      <c r="N37" s="62">
        <v>0</v>
      </c>
    </row>
    <row r="38" spans="1:14" x14ac:dyDescent="0.2">
      <c r="A38" s="60">
        <v>131</v>
      </c>
      <c r="B38" s="60" t="s">
        <v>56</v>
      </c>
      <c r="C38" s="61">
        <v>0</v>
      </c>
      <c r="D38" s="61">
        <v>0</v>
      </c>
      <c r="E38" s="62">
        <v>0</v>
      </c>
      <c r="F38" s="62">
        <v>0</v>
      </c>
      <c r="G38" s="62">
        <v>0</v>
      </c>
      <c r="H38" s="62">
        <v>0</v>
      </c>
      <c r="I38" s="62">
        <v>0</v>
      </c>
      <c r="J38" s="62">
        <v>0</v>
      </c>
      <c r="K38" s="62">
        <v>0</v>
      </c>
      <c r="L38" s="62">
        <v>0</v>
      </c>
      <c r="M38" s="62">
        <v>0</v>
      </c>
      <c r="N38" s="62">
        <v>0</v>
      </c>
    </row>
    <row r="39" spans="1:14" x14ac:dyDescent="0.2">
      <c r="A39" s="60">
        <v>132</v>
      </c>
      <c r="B39" s="60" t="s">
        <v>57</v>
      </c>
      <c r="C39" s="61">
        <v>27992</v>
      </c>
      <c r="D39" s="61">
        <v>31380</v>
      </c>
      <c r="E39" s="62">
        <v>3388</v>
      </c>
      <c r="F39" s="62">
        <v>0</v>
      </c>
      <c r="G39" s="62">
        <v>377255</v>
      </c>
      <c r="H39" s="62">
        <v>422925</v>
      </c>
      <c r="I39" s="62">
        <v>0</v>
      </c>
      <c r="J39" s="62">
        <v>45670</v>
      </c>
      <c r="K39" s="62">
        <v>237553</v>
      </c>
      <c r="L39" s="62">
        <v>266315</v>
      </c>
      <c r="M39" s="62">
        <v>0</v>
      </c>
      <c r="N39" s="62">
        <v>28762</v>
      </c>
    </row>
    <row r="40" spans="1:14" x14ac:dyDescent="0.2">
      <c r="A40" s="60">
        <v>133</v>
      </c>
      <c r="B40" s="60" t="s">
        <v>58</v>
      </c>
      <c r="C40" s="61">
        <v>60483</v>
      </c>
      <c r="D40" s="61">
        <v>66566</v>
      </c>
      <c r="E40" s="62">
        <v>6083</v>
      </c>
      <c r="F40" s="62">
        <v>0</v>
      </c>
      <c r="G40" s="62">
        <v>815149</v>
      </c>
      <c r="H40" s="62">
        <v>897133</v>
      </c>
      <c r="I40" s="62">
        <v>0</v>
      </c>
      <c r="J40" s="62">
        <v>81984</v>
      </c>
      <c r="K40" s="62">
        <v>513301</v>
      </c>
      <c r="L40" s="62">
        <v>564924</v>
      </c>
      <c r="M40" s="62">
        <v>0</v>
      </c>
      <c r="N40" s="62">
        <v>51623</v>
      </c>
    </row>
    <row r="41" spans="1:14" x14ac:dyDescent="0.2">
      <c r="A41" s="60">
        <v>135</v>
      </c>
      <c r="B41" s="60" t="s">
        <v>59</v>
      </c>
      <c r="C41" s="61">
        <v>0</v>
      </c>
      <c r="D41" s="61">
        <v>0</v>
      </c>
      <c r="E41" s="62">
        <v>0</v>
      </c>
      <c r="F41" s="62">
        <v>0</v>
      </c>
      <c r="G41" s="62">
        <v>0</v>
      </c>
      <c r="H41" s="62">
        <v>0</v>
      </c>
      <c r="I41" s="62">
        <v>0</v>
      </c>
      <c r="J41" s="62">
        <v>0</v>
      </c>
      <c r="K41" s="62">
        <v>0</v>
      </c>
      <c r="L41" s="62">
        <v>0</v>
      </c>
      <c r="M41" s="62">
        <v>0</v>
      </c>
      <c r="N41" s="62">
        <v>0</v>
      </c>
    </row>
    <row r="42" spans="1:14" x14ac:dyDescent="0.2">
      <c r="A42" s="60">
        <v>136</v>
      </c>
      <c r="B42" s="60" t="s">
        <v>60</v>
      </c>
      <c r="C42" s="61">
        <v>123264</v>
      </c>
      <c r="D42" s="61">
        <v>135359</v>
      </c>
      <c r="E42" s="62">
        <v>12095</v>
      </c>
      <c r="F42" s="62">
        <v>0</v>
      </c>
      <c r="G42" s="62">
        <v>1661277</v>
      </c>
      <c r="H42" s="62">
        <v>1824282</v>
      </c>
      <c r="I42" s="62">
        <v>0</v>
      </c>
      <c r="J42" s="62">
        <v>163005</v>
      </c>
      <c r="K42" s="62">
        <v>1046103</v>
      </c>
      <c r="L42" s="62">
        <v>1148748</v>
      </c>
      <c r="M42" s="62">
        <v>0</v>
      </c>
      <c r="N42" s="62">
        <v>102645</v>
      </c>
    </row>
    <row r="43" spans="1:14" x14ac:dyDescent="0.2">
      <c r="A43" s="60">
        <v>137</v>
      </c>
      <c r="B43" s="60" t="s">
        <v>61</v>
      </c>
      <c r="C43" s="61">
        <v>0</v>
      </c>
      <c r="D43" s="61">
        <v>0</v>
      </c>
      <c r="E43" s="62">
        <v>0</v>
      </c>
      <c r="F43" s="62">
        <v>0</v>
      </c>
      <c r="G43" s="62">
        <v>0</v>
      </c>
      <c r="H43" s="62">
        <v>0</v>
      </c>
      <c r="I43" s="62">
        <v>0</v>
      </c>
      <c r="J43" s="62">
        <v>0</v>
      </c>
      <c r="K43" s="62">
        <v>0</v>
      </c>
      <c r="L43" s="62">
        <v>0</v>
      </c>
      <c r="M43" s="62">
        <v>0</v>
      </c>
      <c r="N43" s="62">
        <v>0</v>
      </c>
    </row>
    <row r="44" spans="1:14" x14ac:dyDescent="0.2">
      <c r="A44" s="60">
        <v>138</v>
      </c>
      <c r="B44" s="60" t="s">
        <v>62</v>
      </c>
      <c r="C44" s="61">
        <v>0</v>
      </c>
      <c r="D44" s="61">
        <v>0</v>
      </c>
      <c r="E44" s="62">
        <v>0</v>
      </c>
      <c r="F44" s="62">
        <v>0</v>
      </c>
      <c r="G44" s="62">
        <v>0</v>
      </c>
      <c r="H44" s="62">
        <v>0</v>
      </c>
      <c r="I44" s="62">
        <v>0</v>
      </c>
      <c r="J44" s="62">
        <v>0</v>
      </c>
      <c r="K44" s="62">
        <v>0</v>
      </c>
      <c r="L44" s="62">
        <v>0</v>
      </c>
      <c r="M44" s="62">
        <v>0</v>
      </c>
      <c r="N44" s="62">
        <v>0</v>
      </c>
    </row>
    <row r="45" spans="1:14" x14ac:dyDescent="0.2">
      <c r="A45" s="60">
        <v>140</v>
      </c>
      <c r="B45" s="60" t="s">
        <v>63</v>
      </c>
      <c r="C45" s="61">
        <v>71572</v>
      </c>
      <c r="D45" s="61">
        <v>82273</v>
      </c>
      <c r="E45" s="62">
        <v>10701</v>
      </c>
      <c r="F45" s="62">
        <v>0</v>
      </c>
      <c r="G45" s="62">
        <v>964596</v>
      </c>
      <c r="H45" s="62">
        <v>1108816</v>
      </c>
      <c r="I45" s="62">
        <v>0</v>
      </c>
      <c r="J45" s="62">
        <v>144220</v>
      </c>
      <c r="K45" s="62">
        <v>607407</v>
      </c>
      <c r="L45" s="62">
        <v>698220</v>
      </c>
      <c r="M45" s="62">
        <v>0</v>
      </c>
      <c r="N45" s="62">
        <v>90813</v>
      </c>
    </row>
    <row r="46" spans="1:14" x14ac:dyDescent="0.2">
      <c r="A46" s="60">
        <v>141</v>
      </c>
      <c r="B46" s="60" t="s">
        <v>64</v>
      </c>
      <c r="C46" s="61">
        <v>238317</v>
      </c>
      <c r="D46" s="61">
        <v>248738</v>
      </c>
      <c r="E46" s="62">
        <v>10421</v>
      </c>
      <c r="F46" s="62">
        <v>0</v>
      </c>
      <c r="G46" s="62">
        <v>3211877</v>
      </c>
      <c r="H46" s="62">
        <v>3352327</v>
      </c>
      <c r="I46" s="62">
        <v>0</v>
      </c>
      <c r="J46" s="62">
        <v>140450</v>
      </c>
      <c r="K46" s="62">
        <v>2022519</v>
      </c>
      <c r="L46" s="62">
        <v>2110957</v>
      </c>
      <c r="M46" s="62">
        <v>0</v>
      </c>
      <c r="N46" s="62">
        <v>88438</v>
      </c>
    </row>
    <row r="47" spans="1:14" x14ac:dyDescent="0.2">
      <c r="A47" s="60">
        <v>142</v>
      </c>
      <c r="B47" s="60" t="s">
        <v>65</v>
      </c>
      <c r="C47" s="61">
        <v>0</v>
      </c>
      <c r="D47" s="61">
        <v>1730</v>
      </c>
      <c r="E47" s="62">
        <v>1730</v>
      </c>
      <c r="F47" s="62">
        <v>0</v>
      </c>
      <c r="G47" s="62">
        <v>0</v>
      </c>
      <c r="H47" s="62">
        <v>23320</v>
      </c>
      <c r="I47" s="62">
        <v>0</v>
      </c>
      <c r="J47" s="62">
        <v>23320</v>
      </c>
      <c r="K47" s="62">
        <v>0</v>
      </c>
      <c r="L47" s="62">
        <v>14684</v>
      </c>
      <c r="M47" s="62">
        <v>0</v>
      </c>
      <c r="N47" s="62">
        <v>14684</v>
      </c>
    </row>
    <row r="48" spans="1:14" x14ac:dyDescent="0.2">
      <c r="A48" s="60">
        <v>143</v>
      </c>
      <c r="B48" s="60" t="s">
        <v>66</v>
      </c>
      <c r="C48" s="61">
        <v>14109</v>
      </c>
      <c r="D48" s="61">
        <v>14089</v>
      </c>
      <c r="E48" s="62">
        <v>0</v>
      </c>
      <c r="F48" s="62">
        <v>20</v>
      </c>
      <c r="G48" s="62">
        <v>190156</v>
      </c>
      <c r="H48" s="62">
        <v>189882</v>
      </c>
      <c r="I48" s="62">
        <v>274</v>
      </c>
      <c r="J48" s="62">
        <v>0</v>
      </c>
      <c r="K48" s="62">
        <v>119741</v>
      </c>
      <c r="L48" s="62">
        <v>119568</v>
      </c>
      <c r="M48" s="62">
        <v>173</v>
      </c>
      <c r="N48" s="62">
        <v>0</v>
      </c>
    </row>
    <row r="49" spans="1:14" x14ac:dyDescent="0.2">
      <c r="A49" s="60">
        <v>146</v>
      </c>
      <c r="B49" s="60" t="s">
        <v>67</v>
      </c>
      <c r="C49" s="61">
        <v>31997</v>
      </c>
      <c r="D49" s="61">
        <v>28797</v>
      </c>
      <c r="E49" s="62">
        <v>0</v>
      </c>
      <c r="F49" s="62">
        <v>3200</v>
      </c>
      <c r="G49" s="62">
        <v>431233</v>
      </c>
      <c r="H49" s="62">
        <v>388103</v>
      </c>
      <c r="I49" s="62">
        <v>43130</v>
      </c>
      <c r="J49" s="62">
        <v>0</v>
      </c>
      <c r="K49" s="62">
        <v>271546</v>
      </c>
      <c r="L49" s="62">
        <v>244388</v>
      </c>
      <c r="M49" s="62">
        <v>27158</v>
      </c>
      <c r="N49" s="62">
        <v>0</v>
      </c>
    </row>
    <row r="50" spans="1:14" x14ac:dyDescent="0.2">
      <c r="A50" s="60">
        <v>147</v>
      </c>
      <c r="B50" s="60" t="s">
        <v>68</v>
      </c>
      <c r="C50" s="61">
        <v>22103</v>
      </c>
      <c r="D50" s="61">
        <v>24482</v>
      </c>
      <c r="E50" s="62">
        <v>2379</v>
      </c>
      <c r="F50" s="62">
        <v>0</v>
      </c>
      <c r="G50" s="62">
        <v>297890</v>
      </c>
      <c r="H50" s="62">
        <v>329947</v>
      </c>
      <c r="I50" s="62">
        <v>0</v>
      </c>
      <c r="J50" s="62">
        <v>32057</v>
      </c>
      <c r="K50" s="62">
        <v>187579</v>
      </c>
      <c r="L50" s="62">
        <v>207767</v>
      </c>
      <c r="M50" s="62">
        <v>0</v>
      </c>
      <c r="N50" s="62">
        <v>20188</v>
      </c>
    </row>
    <row r="51" spans="1:14" x14ac:dyDescent="0.2">
      <c r="A51" s="60">
        <v>148</v>
      </c>
      <c r="B51" s="60" t="s">
        <v>69</v>
      </c>
      <c r="C51" s="61">
        <v>3580</v>
      </c>
      <c r="D51" s="61">
        <v>3323</v>
      </c>
      <c r="E51" s="62">
        <v>0</v>
      </c>
      <c r="F51" s="62">
        <v>257</v>
      </c>
      <c r="G51" s="62">
        <v>48250</v>
      </c>
      <c r="H51" s="62">
        <v>44781</v>
      </c>
      <c r="I51" s="62">
        <v>3469</v>
      </c>
      <c r="J51" s="62">
        <v>0</v>
      </c>
      <c r="K51" s="62">
        <v>30378</v>
      </c>
      <c r="L51" s="62">
        <v>28199</v>
      </c>
      <c r="M51" s="62">
        <v>2179</v>
      </c>
      <c r="N51" s="62">
        <v>0</v>
      </c>
    </row>
    <row r="52" spans="1:14" x14ac:dyDescent="0.2">
      <c r="A52" s="60">
        <v>149</v>
      </c>
      <c r="B52" s="60" t="s">
        <v>70</v>
      </c>
      <c r="C52" s="61">
        <v>0</v>
      </c>
      <c r="D52" s="61">
        <v>0</v>
      </c>
      <c r="E52" s="62">
        <v>0</v>
      </c>
      <c r="F52" s="62">
        <v>0</v>
      </c>
      <c r="G52" s="62">
        <v>0</v>
      </c>
      <c r="H52" s="62">
        <v>0</v>
      </c>
      <c r="I52" s="62">
        <v>0</v>
      </c>
      <c r="J52" s="62">
        <v>0</v>
      </c>
      <c r="K52" s="62">
        <v>0</v>
      </c>
      <c r="L52" s="62">
        <v>0</v>
      </c>
      <c r="M52" s="62">
        <v>0</v>
      </c>
      <c r="N52" s="62">
        <v>0</v>
      </c>
    </row>
    <row r="53" spans="1:14" x14ac:dyDescent="0.2">
      <c r="A53" s="60">
        <v>150</v>
      </c>
      <c r="B53" s="60" t="s">
        <v>71</v>
      </c>
      <c r="C53" s="61">
        <v>0</v>
      </c>
      <c r="D53" s="61">
        <v>0</v>
      </c>
      <c r="E53" s="62">
        <v>0</v>
      </c>
      <c r="F53" s="62">
        <v>0</v>
      </c>
      <c r="G53" s="62">
        <v>0</v>
      </c>
      <c r="H53" s="62">
        <v>0</v>
      </c>
      <c r="I53" s="62">
        <v>0</v>
      </c>
      <c r="J53" s="62">
        <v>0</v>
      </c>
      <c r="K53" s="62">
        <v>0</v>
      </c>
      <c r="L53" s="62">
        <v>0</v>
      </c>
      <c r="M53" s="62">
        <v>0</v>
      </c>
      <c r="N53" s="62">
        <v>0</v>
      </c>
    </row>
    <row r="54" spans="1:14" x14ac:dyDescent="0.2">
      <c r="A54" s="60">
        <v>151</v>
      </c>
      <c r="B54" s="60" t="s">
        <v>72</v>
      </c>
      <c r="C54" s="61">
        <v>83393</v>
      </c>
      <c r="D54" s="61">
        <v>87666</v>
      </c>
      <c r="E54" s="62">
        <v>4273</v>
      </c>
      <c r="F54" s="62">
        <v>0</v>
      </c>
      <c r="G54" s="62">
        <v>1123920</v>
      </c>
      <c r="H54" s="62">
        <v>1181503</v>
      </c>
      <c r="I54" s="62">
        <v>0</v>
      </c>
      <c r="J54" s="62">
        <v>57583</v>
      </c>
      <c r="K54" s="62">
        <v>707735</v>
      </c>
      <c r="L54" s="62">
        <v>743991</v>
      </c>
      <c r="M54" s="62">
        <v>0</v>
      </c>
      <c r="N54" s="62">
        <v>36256</v>
      </c>
    </row>
    <row r="55" spans="1:14" x14ac:dyDescent="0.2">
      <c r="A55" s="60">
        <v>152</v>
      </c>
      <c r="B55" s="60" t="s">
        <v>73</v>
      </c>
      <c r="C55" s="61">
        <v>63626</v>
      </c>
      <c r="D55" s="61">
        <v>65490</v>
      </c>
      <c r="E55" s="62">
        <v>1864</v>
      </c>
      <c r="F55" s="62">
        <v>0</v>
      </c>
      <c r="G55" s="62">
        <v>857508</v>
      </c>
      <c r="H55" s="62">
        <v>882636</v>
      </c>
      <c r="I55" s="62">
        <v>0</v>
      </c>
      <c r="J55" s="62">
        <v>25128</v>
      </c>
      <c r="K55" s="62">
        <v>539972</v>
      </c>
      <c r="L55" s="62">
        <v>555795</v>
      </c>
      <c r="M55" s="62">
        <v>0</v>
      </c>
      <c r="N55" s="62">
        <v>15823</v>
      </c>
    </row>
    <row r="56" spans="1:14" x14ac:dyDescent="0.2">
      <c r="A56" s="60">
        <v>154</v>
      </c>
      <c r="B56" s="60" t="s">
        <v>74</v>
      </c>
      <c r="C56" s="61">
        <v>1037608</v>
      </c>
      <c r="D56" s="61">
        <v>1051774</v>
      </c>
      <c r="E56" s="62">
        <v>14166</v>
      </c>
      <c r="F56" s="62">
        <v>0</v>
      </c>
      <c r="G56" s="62">
        <v>13984199</v>
      </c>
      <c r="H56" s="62">
        <v>14175117</v>
      </c>
      <c r="I56" s="62">
        <v>0</v>
      </c>
      <c r="J56" s="62">
        <v>190918</v>
      </c>
      <c r="K56" s="62">
        <v>8805833</v>
      </c>
      <c r="L56" s="62">
        <v>8926057</v>
      </c>
      <c r="M56" s="62">
        <v>0</v>
      </c>
      <c r="N56" s="62">
        <v>120224</v>
      </c>
    </row>
    <row r="57" spans="1:14" x14ac:dyDescent="0.2">
      <c r="A57" s="60">
        <v>156</v>
      </c>
      <c r="B57" s="60" t="s">
        <v>75</v>
      </c>
      <c r="C57" s="61">
        <v>1732955</v>
      </c>
      <c r="D57" s="61">
        <v>1748846</v>
      </c>
      <c r="E57" s="62">
        <v>15891</v>
      </c>
      <c r="F57" s="62">
        <v>0</v>
      </c>
      <c r="G57" s="62">
        <v>23355629</v>
      </c>
      <c r="H57" s="62">
        <v>23569792</v>
      </c>
      <c r="I57" s="62">
        <v>0</v>
      </c>
      <c r="J57" s="62">
        <v>214163</v>
      </c>
      <c r="K57" s="62">
        <v>14707017</v>
      </c>
      <c r="L57" s="62">
        <v>14841874</v>
      </c>
      <c r="M57" s="62">
        <v>0</v>
      </c>
      <c r="N57" s="62">
        <v>134857</v>
      </c>
    </row>
    <row r="58" spans="1:14" x14ac:dyDescent="0.2">
      <c r="A58" s="60">
        <v>157</v>
      </c>
      <c r="B58" s="60" t="s">
        <v>76</v>
      </c>
      <c r="C58" s="61">
        <v>9106</v>
      </c>
      <c r="D58" s="61">
        <v>9330</v>
      </c>
      <c r="E58" s="62">
        <v>224</v>
      </c>
      <c r="F58" s="62">
        <v>0</v>
      </c>
      <c r="G58" s="62">
        <v>122723</v>
      </c>
      <c r="H58" s="62">
        <v>125747</v>
      </c>
      <c r="I58" s="62">
        <v>0</v>
      </c>
      <c r="J58" s="62">
        <v>3024</v>
      </c>
      <c r="K58" s="62">
        <v>77278</v>
      </c>
      <c r="L58" s="62">
        <v>79183</v>
      </c>
      <c r="M58" s="62">
        <v>0</v>
      </c>
      <c r="N58" s="62">
        <v>1905</v>
      </c>
    </row>
    <row r="59" spans="1:14" x14ac:dyDescent="0.2">
      <c r="A59" s="60">
        <v>158</v>
      </c>
      <c r="B59" s="60" t="s">
        <v>77</v>
      </c>
      <c r="C59" s="61">
        <v>0</v>
      </c>
      <c r="D59" s="61">
        <v>0</v>
      </c>
      <c r="E59" s="62">
        <v>0</v>
      </c>
      <c r="F59" s="62">
        <v>0</v>
      </c>
      <c r="G59" s="62">
        <v>0</v>
      </c>
      <c r="H59" s="62">
        <v>0</v>
      </c>
      <c r="I59" s="62">
        <v>0</v>
      </c>
      <c r="J59" s="62">
        <v>0</v>
      </c>
      <c r="K59" s="62">
        <v>0</v>
      </c>
      <c r="L59" s="62">
        <v>0</v>
      </c>
      <c r="M59" s="62">
        <v>0</v>
      </c>
      <c r="N59" s="62">
        <v>0</v>
      </c>
    </row>
    <row r="60" spans="1:14" x14ac:dyDescent="0.2">
      <c r="A60" s="60">
        <v>160</v>
      </c>
      <c r="B60" s="60" t="s">
        <v>78</v>
      </c>
      <c r="C60" s="61">
        <v>5645</v>
      </c>
      <c r="D60" s="61">
        <v>4750</v>
      </c>
      <c r="E60" s="62">
        <v>0</v>
      </c>
      <c r="F60" s="62">
        <v>895</v>
      </c>
      <c r="G60" s="62">
        <v>76079</v>
      </c>
      <c r="H60" s="62">
        <v>64022</v>
      </c>
      <c r="I60" s="62">
        <v>12057</v>
      </c>
      <c r="J60" s="62">
        <v>0</v>
      </c>
      <c r="K60" s="62">
        <v>47906</v>
      </c>
      <c r="L60" s="62">
        <v>40315</v>
      </c>
      <c r="M60" s="62">
        <v>7591</v>
      </c>
      <c r="N60" s="62">
        <v>0</v>
      </c>
    </row>
    <row r="61" spans="1:14" x14ac:dyDescent="0.2">
      <c r="A61" s="60">
        <v>161</v>
      </c>
      <c r="B61" s="60" t="s">
        <v>79</v>
      </c>
      <c r="C61" s="61">
        <v>444417</v>
      </c>
      <c r="D61" s="61">
        <v>449916</v>
      </c>
      <c r="E61" s="62">
        <v>5499</v>
      </c>
      <c r="F61" s="62">
        <v>0</v>
      </c>
      <c r="G61" s="62">
        <v>5989559</v>
      </c>
      <c r="H61" s="62">
        <v>6063677</v>
      </c>
      <c r="I61" s="62">
        <v>0</v>
      </c>
      <c r="J61" s="62">
        <v>74118</v>
      </c>
      <c r="K61" s="62">
        <v>3771616</v>
      </c>
      <c r="L61" s="62">
        <v>3818291</v>
      </c>
      <c r="M61" s="62">
        <v>0</v>
      </c>
      <c r="N61" s="62">
        <v>46675</v>
      </c>
    </row>
    <row r="62" spans="1:14" x14ac:dyDescent="0.2">
      <c r="A62" s="60">
        <v>162</v>
      </c>
      <c r="B62" s="60" t="s">
        <v>80</v>
      </c>
      <c r="C62" s="61">
        <v>972</v>
      </c>
      <c r="D62" s="61">
        <v>988</v>
      </c>
      <c r="E62" s="62">
        <v>16</v>
      </c>
      <c r="F62" s="62">
        <v>0</v>
      </c>
      <c r="G62" s="62">
        <v>13104</v>
      </c>
      <c r="H62" s="62">
        <v>13311</v>
      </c>
      <c r="I62" s="62">
        <v>0</v>
      </c>
      <c r="J62" s="62">
        <v>207</v>
      </c>
      <c r="K62" s="62">
        <v>8246</v>
      </c>
      <c r="L62" s="62">
        <v>8382</v>
      </c>
      <c r="M62" s="62">
        <v>0</v>
      </c>
      <c r="N62" s="62">
        <v>136</v>
      </c>
    </row>
    <row r="63" spans="1:14" x14ac:dyDescent="0.2">
      <c r="A63" s="60">
        <v>163</v>
      </c>
      <c r="B63" s="60" t="s">
        <v>81</v>
      </c>
      <c r="C63" s="61">
        <v>0</v>
      </c>
      <c r="D63" s="61">
        <v>0</v>
      </c>
      <c r="E63" s="62">
        <v>0</v>
      </c>
      <c r="F63" s="62">
        <v>0</v>
      </c>
      <c r="G63" s="62">
        <v>0</v>
      </c>
      <c r="H63" s="62">
        <v>0</v>
      </c>
      <c r="I63" s="62">
        <v>0</v>
      </c>
      <c r="J63" s="62">
        <v>0</v>
      </c>
      <c r="K63" s="62">
        <v>0</v>
      </c>
      <c r="L63" s="62">
        <v>0</v>
      </c>
      <c r="M63" s="62">
        <v>0</v>
      </c>
      <c r="N63" s="62">
        <v>0</v>
      </c>
    </row>
    <row r="64" spans="1:14" ht="25.5" x14ac:dyDescent="0.2">
      <c r="A64" s="60">
        <v>164</v>
      </c>
      <c r="B64" s="60" t="s">
        <v>82</v>
      </c>
      <c r="C64" s="61">
        <v>2559</v>
      </c>
      <c r="D64" s="61">
        <v>4269</v>
      </c>
      <c r="E64" s="62">
        <v>1710</v>
      </c>
      <c r="F64" s="62">
        <v>0</v>
      </c>
      <c r="G64" s="62">
        <v>34488</v>
      </c>
      <c r="H64" s="62">
        <v>57539</v>
      </c>
      <c r="I64" s="62">
        <v>0</v>
      </c>
      <c r="J64" s="62">
        <v>23051</v>
      </c>
      <c r="K64" s="62">
        <v>21719</v>
      </c>
      <c r="L64" s="62">
        <v>36232</v>
      </c>
      <c r="M64" s="62">
        <v>0</v>
      </c>
      <c r="N64" s="62">
        <v>14513</v>
      </c>
    </row>
    <row r="65" spans="1:14" x14ac:dyDescent="0.2">
      <c r="A65" s="60">
        <v>165</v>
      </c>
      <c r="B65" s="60" t="s">
        <v>83</v>
      </c>
      <c r="C65" s="61">
        <v>59616</v>
      </c>
      <c r="D65" s="61">
        <v>77052</v>
      </c>
      <c r="E65" s="62">
        <v>17436</v>
      </c>
      <c r="F65" s="62">
        <v>0</v>
      </c>
      <c r="G65" s="62">
        <v>803463</v>
      </c>
      <c r="H65" s="62">
        <v>1038450</v>
      </c>
      <c r="I65" s="62">
        <v>0</v>
      </c>
      <c r="J65" s="62">
        <v>234987</v>
      </c>
      <c r="K65" s="62">
        <v>505939</v>
      </c>
      <c r="L65" s="62">
        <v>653911</v>
      </c>
      <c r="M65" s="62">
        <v>0</v>
      </c>
      <c r="N65" s="62">
        <v>147972</v>
      </c>
    </row>
    <row r="66" spans="1:14" x14ac:dyDescent="0.2">
      <c r="A66" s="60">
        <v>166</v>
      </c>
      <c r="B66" s="60" t="s">
        <v>84</v>
      </c>
      <c r="C66" s="61">
        <v>10736</v>
      </c>
      <c r="D66" s="61">
        <v>13061</v>
      </c>
      <c r="E66" s="62">
        <v>2325</v>
      </c>
      <c r="F66" s="62">
        <v>0</v>
      </c>
      <c r="G66" s="62">
        <v>144693</v>
      </c>
      <c r="H66" s="62">
        <v>176031</v>
      </c>
      <c r="I66" s="62">
        <v>0</v>
      </c>
      <c r="J66" s="62">
        <v>31338</v>
      </c>
      <c r="K66" s="62">
        <v>91115</v>
      </c>
      <c r="L66" s="62">
        <v>110846</v>
      </c>
      <c r="M66" s="62">
        <v>0</v>
      </c>
      <c r="N66" s="62">
        <v>19731</v>
      </c>
    </row>
    <row r="67" spans="1:14" x14ac:dyDescent="0.2">
      <c r="A67" s="60">
        <v>169</v>
      </c>
      <c r="B67" s="60" t="s">
        <v>85</v>
      </c>
      <c r="C67" s="61">
        <v>0</v>
      </c>
      <c r="D67" s="61">
        <v>0</v>
      </c>
      <c r="E67" s="62">
        <v>0</v>
      </c>
      <c r="F67" s="62">
        <v>0</v>
      </c>
      <c r="G67" s="62">
        <v>0</v>
      </c>
      <c r="H67" s="62">
        <v>0</v>
      </c>
      <c r="I67" s="62">
        <v>0</v>
      </c>
      <c r="J67" s="62">
        <v>0</v>
      </c>
      <c r="K67" s="62">
        <v>0</v>
      </c>
      <c r="L67" s="62">
        <v>0</v>
      </c>
      <c r="M67" s="62">
        <v>0</v>
      </c>
      <c r="N67" s="62">
        <v>0</v>
      </c>
    </row>
    <row r="68" spans="1:14" x14ac:dyDescent="0.2">
      <c r="A68" s="60">
        <v>170</v>
      </c>
      <c r="B68" s="60" t="s">
        <v>86</v>
      </c>
      <c r="C68" s="61">
        <v>0</v>
      </c>
      <c r="D68" s="61">
        <v>0</v>
      </c>
      <c r="E68" s="62">
        <v>0</v>
      </c>
      <c r="F68" s="62">
        <v>0</v>
      </c>
      <c r="G68" s="62">
        <v>0</v>
      </c>
      <c r="H68" s="62">
        <v>0</v>
      </c>
      <c r="I68" s="62">
        <v>0</v>
      </c>
      <c r="J68" s="62">
        <v>0</v>
      </c>
      <c r="K68" s="62">
        <v>0</v>
      </c>
      <c r="L68" s="62">
        <v>0</v>
      </c>
      <c r="M68" s="62">
        <v>0</v>
      </c>
      <c r="N68" s="62">
        <v>0</v>
      </c>
    </row>
    <row r="69" spans="1:14" x14ac:dyDescent="0.2">
      <c r="A69" s="60">
        <v>171</v>
      </c>
      <c r="B69" s="60" t="s">
        <v>87</v>
      </c>
      <c r="C69" s="61">
        <v>391417</v>
      </c>
      <c r="D69" s="61">
        <v>398776</v>
      </c>
      <c r="E69" s="62">
        <v>7359</v>
      </c>
      <c r="F69" s="62">
        <v>0</v>
      </c>
      <c r="G69" s="62">
        <v>5275262</v>
      </c>
      <c r="H69" s="62">
        <v>5374441</v>
      </c>
      <c r="I69" s="62">
        <v>0</v>
      </c>
      <c r="J69" s="62">
        <v>99179</v>
      </c>
      <c r="K69" s="62">
        <v>3321826</v>
      </c>
      <c r="L69" s="62">
        <v>3384280</v>
      </c>
      <c r="M69" s="62">
        <v>0</v>
      </c>
      <c r="N69" s="62">
        <v>62454</v>
      </c>
    </row>
    <row r="70" spans="1:14" x14ac:dyDescent="0.2">
      <c r="A70" s="60">
        <v>172</v>
      </c>
      <c r="B70" s="60" t="s">
        <v>88</v>
      </c>
      <c r="C70" s="61">
        <v>180601</v>
      </c>
      <c r="D70" s="61">
        <v>204999</v>
      </c>
      <c r="E70" s="62">
        <v>24398</v>
      </c>
      <c r="F70" s="62">
        <v>0</v>
      </c>
      <c r="G70" s="62">
        <v>2434017</v>
      </c>
      <c r="H70" s="62">
        <v>2762841</v>
      </c>
      <c r="I70" s="62">
        <v>0</v>
      </c>
      <c r="J70" s="62">
        <v>328824</v>
      </c>
      <c r="K70" s="62">
        <v>1532699</v>
      </c>
      <c r="L70" s="62">
        <v>1739758</v>
      </c>
      <c r="M70" s="62">
        <v>0</v>
      </c>
      <c r="N70" s="62">
        <v>207059</v>
      </c>
    </row>
    <row r="71" spans="1:14" x14ac:dyDescent="0.2">
      <c r="A71" s="60">
        <v>173</v>
      </c>
      <c r="B71" s="60" t="s">
        <v>89</v>
      </c>
      <c r="C71" s="61">
        <v>0</v>
      </c>
      <c r="D71" s="61">
        <v>0</v>
      </c>
      <c r="E71" s="62">
        <v>0</v>
      </c>
      <c r="F71" s="62">
        <v>0</v>
      </c>
      <c r="G71" s="62">
        <v>0</v>
      </c>
      <c r="H71" s="62">
        <v>0</v>
      </c>
      <c r="I71" s="62">
        <v>0</v>
      </c>
      <c r="J71" s="62">
        <v>0</v>
      </c>
      <c r="K71" s="62">
        <v>0</v>
      </c>
      <c r="L71" s="62">
        <v>0</v>
      </c>
      <c r="M71" s="62">
        <v>0</v>
      </c>
      <c r="N71" s="62">
        <v>0</v>
      </c>
    </row>
    <row r="72" spans="1:14" x14ac:dyDescent="0.2">
      <c r="A72" s="60">
        <v>174</v>
      </c>
      <c r="B72" s="60" t="s">
        <v>90</v>
      </c>
      <c r="C72" s="61">
        <v>83300</v>
      </c>
      <c r="D72" s="61">
        <v>86442</v>
      </c>
      <c r="E72" s="62">
        <v>3142</v>
      </c>
      <c r="F72" s="62">
        <v>0</v>
      </c>
      <c r="G72" s="62">
        <v>1122658</v>
      </c>
      <c r="H72" s="62">
        <v>1165005</v>
      </c>
      <c r="I72" s="62">
        <v>0</v>
      </c>
      <c r="J72" s="62">
        <v>42347</v>
      </c>
      <c r="K72" s="62">
        <v>706935</v>
      </c>
      <c r="L72" s="62">
        <v>733603</v>
      </c>
      <c r="M72" s="62">
        <v>0</v>
      </c>
      <c r="N72" s="62">
        <v>26668</v>
      </c>
    </row>
    <row r="73" spans="1:14" x14ac:dyDescent="0.2">
      <c r="A73" s="60">
        <v>175</v>
      </c>
      <c r="B73" s="60" t="s">
        <v>91</v>
      </c>
      <c r="C73" s="61">
        <v>0</v>
      </c>
      <c r="D73" s="61">
        <v>0</v>
      </c>
      <c r="E73" s="62">
        <v>0</v>
      </c>
      <c r="F73" s="62">
        <v>0</v>
      </c>
      <c r="G73" s="62">
        <v>0</v>
      </c>
      <c r="H73" s="62">
        <v>0</v>
      </c>
      <c r="I73" s="62">
        <v>0</v>
      </c>
      <c r="J73" s="62">
        <v>0</v>
      </c>
      <c r="K73" s="62">
        <v>0</v>
      </c>
      <c r="L73" s="62">
        <v>0</v>
      </c>
      <c r="M73" s="62">
        <v>0</v>
      </c>
      <c r="N73" s="62">
        <v>0</v>
      </c>
    </row>
    <row r="74" spans="1:14" x14ac:dyDescent="0.2">
      <c r="A74" s="60">
        <v>180</v>
      </c>
      <c r="B74" s="60" t="s">
        <v>92</v>
      </c>
      <c r="C74" s="61">
        <v>6752</v>
      </c>
      <c r="D74" s="61">
        <v>6737</v>
      </c>
      <c r="E74" s="62">
        <v>0</v>
      </c>
      <c r="F74" s="62">
        <v>15</v>
      </c>
      <c r="G74" s="62">
        <v>91003</v>
      </c>
      <c r="H74" s="62">
        <v>90793</v>
      </c>
      <c r="I74" s="62">
        <v>210</v>
      </c>
      <c r="J74" s="62">
        <v>0</v>
      </c>
      <c r="K74" s="62">
        <v>57301</v>
      </c>
      <c r="L74" s="62">
        <v>57172</v>
      </c>
      <c r="M74" s="62">
        <v>129</v>
      </c>
      <c r="N74" s="62">
        <v>0</v>
      </c>
    </row>
    <row r="75" spans="1:14" x14ac:dyDescent="0.2">
      <c r="A75" s="60">
        <v>181</v>
      </c>
      <c r="B75" s="60" t="s">
        <v>93</v>
      </c>
      <c r="C75" s="61">
        <v>82435</v>
      </c>
      <c r="D75" s="61">
        <v>87167</v>
      </c>
      <c r="E75" s="62">
        <v>4732</v>
      </c>
      <c r="F75" s="62">
        <v>0</v>
      </c>
      <c r="G75" s="62">
        <v>1111009</v>
      </c>
      <c r="H75" s="62">
        <v>1174776</v>
      </c>
      <c r="I75" s="62">
        <v>0</v>
      </c>
      <c r="J75" s="62">
        <v>63767</v>
      </c>
      <c r="K75" s="62">
        <v>699602</v>
      </c>
      <c r="L75" s="62">
        <v>739755</v>
      </c>
      <c r="M75" s="62">
        <v>0</v>
      </c>
      <c r="N75" s="62">
        <v>40153</v>
      </c>
    </row>
    <row r="76" spans="1:14" x14ac:dyDescent="0.2">
      <c r="A76" s="60">
        <v>182</v>
      </c>
      <c r="B76" s="60" t="s">
        <v>94</v>
      </c>
      <c r="C76" s="61">
        <v>409068</v>
      </c>
      <c r="D76" s="61">
        <v>512034</v>
      </c>
      <c r="E76" s="62">
        <v>102966</v>
      </c>
      <c r="F76" s="62">
        <v>0</v>
      </c>
      <c r="G76" s="62">
        <v>5513156</v>
      </c>
      <c r="H76" s="62">
        <v>6900862</v>
      </c>
      <c r="I76" s="62">
        <v>0</v>
      </c>
      <c r="J76" s="62">
        <v>1387706</v>
      </c>
      <c r="K76" s="62">
        <v>3471624</v>
      </c>
      <c r="L76" s="62">
        <v>4345465</v>
      </c>
      <c r="M76" s="62">
        <v>0</v>
      </c>
      <c r="N76" s="62">
        <v>873841</v>
      </c>
    </row>
    <row r="77" spans="1:14" x14ac:dyDescent="0.2">
      <c r="A77" s="60">
        <v>183</v>
      </c>
      <c r="B77" s="60" t="s">
        <v>95</v>
      </c>
      <c r="C77" s="61">
        <v>2068</v>
      </c>
      <c r="D77" s="61">
        <v>2035</v>
      </c>
      <c r="E77" s="62">
        <v>0</v>
      </c>
      <c r="F77" s="62">
        <v>33</v>
      </c>
      <c r="G77" s="62">
        <v>27866</v>
      </c>
      <c r="H77" s="62">
        <v>27425</v>
      </c>
      <c r="I77" s="62">
        <v>441</v>
      </c>
      <c r="J77" s="62">
        <v>0</v>
      </c>
      <c r="K77" s="62">
        <v>17546</v>
      </c>
      <c r="L77" s="62">
        <v>17270</v>
      </c>
      <c r="M77" s="62">
        <v>276</v>
      </c>
      <c r="N77" s="62">
        <v>0</v>
      </c>
    </row>
    <row r="78" spans="1:14" x14ac:dyDescent="0.2">
      <c r="A78" s="60">
        <v>184</v>
      </c>
      <c r="B78" s="60" t="s">
        <v>96</v>
      </c>
      <c r="C78" s="61">
        <v>0</v>
      </c>
      <c r="D78" s="61">
        <v>0</v>
      </c>
      <c r="E78" s="62">
        <v>0</v>
      </c>
      <c r="F78" s="62">
        <v>0</v>
      </c>
      <c r="G78" s="62">
        <v>0</v>
      </c>
      <c r="H78" s="62">
        <v>0</v>
      </c>
      <c r="I78" s="62">
        <v>0</v>
      </c>
      <c r="J78" s="62">
        <v>0</v>
      </c>
      <c r="K78" s="62">
        <v>-3</v>
      </c>
      <c r="L78" s="62">
        <v>0</v>
      </c>
      <c r="M78" s="62">
        <v>0</v>
      </c>
      <c r="N78" s="62">
        <v>3</v>
      </c>
    </row>
    <row r="79" spans="1:14" x14ac:dyDescent="0.2">
      <c r="A79" s="60">
        <v>185</v>
      </c>
      <c r="B79" s="60" t="s">
        <v>97</v>
      </c>
      <c r="C79" s="61">
        <v>371</v>
      </c>
      <c r="D79" s="61">
        <v>771</v>
      </c>
      <c r="E79" s="62">
        <v>400</v>
      </c>
      <c r="F79" s="62">
        <v>0</v>
      </c>
      <c r="G79" s="62">
        <v>4996</v>
      </c>
      <c r="H79" s="62">
        <v>10392</v>
      </c>
      <c r="I79" s="62">
        <v>0</v>
      </c>
      <c r="J79" s="62">
        <v>5396</v>
      </c>
      <c r="K79" s="62">
        <v>3146</v>
      </c>
      <c r="L79" s="62">
        <v>6544</v>
      </c>
      <c r="M79" s="62">
        <v>0</v>
      </c>
      <c r="N79" s="62">
        <v>3398</v>
      </c>
    </row>
    <row r="80" spans="1:14" x14ac:dyDescent="0.2">
      <c r="A80" s="60">
        <v>186</v>
      </c>
      <c r="B80" s="60" t="s">
        <v>98</v>
      </c>
      <c r="C80" s="61">
        <v>2978</v>
      </c>
      <c r="D80" s="61">
        <v>2877</v>
      </c>
      <c r="E80" s="62">
        <v>0</v>
      </c>
      <c r="F80" s="62">
        <v>101</v>
      </c>
      <c r="G80" s="62">
        <v>40141</v>
      </c>
      <c r="H80" s="62">
        <v>38776</v>
      </c>
      <c r="I80" s="62">
        <v>1365</v>
      </c>
      <c r="J80" s="62">
        <v>0</v>
      </c>
      <c r="K80" s="62">
        <v>25279</v>
      </c>
      <c r="L80" s="62">
        <v>24417</v>
      </c>
      <c r="M80" s="62">
        <v>862</v>
      </c>
      <c r="N80" s="62">
        <v>0</v>
      </c>
    </row>
    <row r="81" spans="1:14" x14ac:dyDescent="0.2">
      <c r="A81" s="60">
        <v>187</v>
      </c>
      <c r="B81" s="60" t="s">
        <v>99</v>
      </c>
      <c r="C81" s="61">
        <v>2375</v>
      </c>
      <c r="D81" s="61">
        <v>2668</v>
      </c>
      <c r="E81" s="62">
        <v>293</v>
      </c>
      <c r="F81" s="62">
        <v>0</v>
      </c>
      <c r="G81" s="62">
        <v>32014</v>
      </c>
      <c r="H81" s="62">
        <v>35962</v>
      </c>
      <c r="I81" s="62">
        <v>0</v>
      </c>
      <c r="J81" s="62">
        <v>3948</v>
      </c>
      <c r="K81" s="62">
        <v>20159</v>
      </c>
      <c r="L81" s="62">
        <v>22645</v>
      </c>
      <c r="M81" s="62">
        <v>0</v>
      </c>
      <c r="N81" s="62">
        <v>2486</v>
      </c>
    </row>
    <row r="82" spans="1:14" x14ac:dyDescent="0.2">
      <c r="A82" s="60">
        <v>188</v>
      </c>
      <c r="B82" s="60" t="s">
        <v>100</v>
      </c>
      <c r="C82" s="61">
        <v>1652</v>
      </c>
      <c r="D82" s="61">
        <v>2025</v>
      </c>
      <c r="E82" s="62">
        <v>373</v>
      </c>
      <c r="F82" s="62">
        <v>0</v>
      </c>
      <c r="G82" s="62">
        <v>22260</v>
      </c>
      <c r="H82" s="62">
        <v>27290</v>
      </c>
      <c r="I82" s="62">
        <v>0</v>
      </c>
      <c r="J82" s="62">
        <v>5030</v>
      </c>
      <c r="K82" s="62">
        <v>14014</v>
      </c>
      <c r="L82" s="62">
        <v>17185</v>
      </c>
      <c r="M82" s="62">
        <v>0</v>
      </c>
      <c r="N82" s="62">
        <v>3171</v>
      </c>
    </row>
    <row r="83" spans="1:14" x14ac:dyDescent="0.2">
      <c r="A83" s="60">
        <v>190</v>
      </c>
      <c r="B83" s="60" t="s">
        <v>101</v>
      </c>
      <c r="C83" s="61">
        <v>1745</v>
      </c>
      <c r="D83" s="61">
        <v>2487</v>
      </c>
      <c r="E83" s="62">
        <v>742</v>
      </c>
      <c r="F83" s="62">
        <v>0</v>
      </c>
      <c r="G83" s="62">
        <v>23513</v>
      </c>
      <c r="H83" s="62">
        <v>33517</v>
      </c>
      <c r="I83" s="62">
        <v>0</v>
      </c>
      <c r="J83" s="62">
        <v>10004</v>
      </c>
      <c r="K83" s="62">
        <v>14802</v>
      </c>
      <c r="L83" s="62">
        <v>21106</v>
      </c>
      <c r="M83" s="62">
        <v>0</v>
      </c>
      <c r="N83" s="62">
        <v>6304</v>
      </c>
    </row>
    <row r="84" spans="1:14" x14ac:dyDescent="0.2">
      <c r="A84" s="60">
        <v>191</v>
      </c>
      <c r="B84" s="60" t="s">
        <v>102</v>
      </c>
      <c r="C84" s="61">
        <v>166171</v>
      </c>
      <c r="D84" s="61">
        <v>158715</v>
      </c>
      <c r="E84" s="62">
        <v>0</v>
      </c>
      <c r="F84" s="62">
        <v>7456</v>
      </c>
      <c r="G84" s="62">
        <v>2239544</v>
      </c>
      <c r="H84" s="62">
        <v>2139062</v>
      </c>
      <c r="I84" s="62">
        <v>100482</v>
      </c>
      <c r="J84" s="62">
        <v>0</v>
      </c>
      <c r="K84" s="62">
        <v>1410237</v>
      </c>
      <c r="L84" s="62">
        <v>1346965</v>
      </c>
      <c r="M84" s="62">
        <v>63272</v>
      </c>
      <c r="N84" s="62">
        <v>0</v>
      </c>
    </row>
    <row r="85" spans="1:14" x14ac:dyDescent="0.2">
      <c r="A85" s="60">
        <v>192</v>
      </c>
      <c r="B85" s="60" t="s">
        <v>103</v>
      </c>
      <c r="C85" s="61">
        <v>2316</v>
      </c>
      <c r="D85" s="61">
        <v>2855</v>
      </c>
      <c r="E85" s="62">
        <v>539</v>
      </c>
      <c r="F85" s="62">
        <v>0</v>
      </c>
      <c r="G85" s="62">
        <v>31207</v>
      </c>
      <c r="H85" s="62">
        <v>38471</v>
      </c>
      <c r="I85" s="62">
        <v>0</v>
      </c>
      <c r="J85" s="62">
        <v>7264</v>
      </c>
      <c r="K85" s="62">
        <v>19650</v>
      </c>
      <c r="L85" s="62">
        <v>24225</v>
      </c>
      <c r="M85" s="62">
        <v>0</v>
      </c>
      <c r="N85" s="62">
        <v>4575</v>
      </c>
    </row>
    <row r="86" spans="1:14" x14ac:dyDescent="0.2">
      <c r="A86" s="60">
        <v>193</v>
      </c>
      <c r="B86" s="60" t="s">
        <v>104</v>
      </c>
      <c r="C86" s="61">
        <v>1642</v>
      </c>
      <c r="D86" s="61">
        <v>1370</v>
      </c>
      <c r="E86" s="62">
        <v>0</v>
      </c>
      <c r="F86" s="62">
        <v>272</v>
      </c>
      <c r="G86" s="62">
        <v>22126</v>
      </c>
      <c r="H86" s="62">
        <v>18458</v>
      </c>
      <c r="I86" s="62">
        <v>3668</v>
      </c>
      <c r="J86" s="62">
        <v>0</v>
      </c>
      <c r="K86" s="62">
        <v>13932</v>
      </c>
      <c r="L86" s="62">
        <v>11623</v>
      </c>
      <c r="M86" s="62">
        <v>2309</v>
      </c>
      <c r="N86" s="62">
        <v>0</v>
      </c>
    </row>
    <row r="87" spans="1:14" x14ac:dyDescent="0.2">
      <c r="A87" s="60">
        <v>194</v>
      </c>
      <c r="B87" s="60" t="s">
        <v>105</v>
      </c>
      <c r="C87" s="61">
        <v>356584</v>
      </c>
      <c r="D87" s="61">
        <v>350920</v>
      </c>
      <c r="E87" s="62">
        <v>0</v>
      </c>
      <c r="F87" s="62">
        <v>5664</v>
      </c>
      <c r="G87" s="62">
        <v>4805799</v>
      </c>
      <c r="H87" s="62">
        <v>4729471</v>
      </c>
      <c r="I87" s="62">
        <v>76328</v>
      </c>
      <c r="J87" s="62">
        <v>0</v>
      </c>
      <c r="K87" s="62">
        <v>3026211</v>
      </c>
      <c r="L87" s="62">
        <v>2978143</v>
      </c>
      <c r="M87" s="62">
        <v>48068</v>
      </c>
      <c r="N87" s="62">
        <v>0</v>
      </c>
    </row>
    <row r="88" spans="1:14" x14ac:dyDescent="0.2">
      <c r="A88" s="60">
        <v>195</v>
      </c>
      <c r="B88" s="60" t="s">
        <v>422</v>
      </c>
      <c r="C88" s="61">
        <v>0</v>
      </c>
      <c r="D88" s="61">
        <v>2276</v>
      </c>
      <c r="E88" s="62">
        <v>2276</v>
      </c>
      <c r="F88" s="62">
        <v>0</v>
      </c>
      <c r="G88" s="62">
        <v>0</v>
      </c>
      <c r="H88" s="62">
        <v>30678</v>
      </c>
      <c r="I88" s="62">
        <v>0</v>
      </c>
      <c r="J88" s="62">
        <v>30678</v>
      </c>
      <c r="K88" s="62">
        <v>0</v>
      </c>
      <c r="L88" s="62">
        <v>19318</v>
      </c>
      <c r="M88" s="62">
        <v>0</v>
      </c>
      <c r="N88" s="62">
        <v>19318</v>
      </c>
    </row>
    <row r="89" spans="1:14" x14ac:dyDescent="0.2">
      <c r="A89" s="60">
        <v>197</v>
      </c>
      <c r="B89" s="60" t="s">
        <v>106</v>
      </c>
      <c r="C89" s="61">
        <v>0</v>
      </c>
      <c r="D89" s="61">
        <v>0</v>
      </c>
      <c r="E89" s="62">
        <v>0</v>
      </c>
      <c r="F89" s="62">
        <v>0</v>
      </c>
      <c r="G89" s="62">
        <v>0</v>
      </c>
      <c r="H89" s="62">
        <v>0</v>
      </c>
      <c r="I89" s="62">
        <v>0</v>
      </c>
      <c r="J89" s="62">
        <v>0</v>
      </c>
      <c r="K89" s="62">
        <v>0</v>
      </c>
      <c r="L89" s="62">
        <v>0</v>
      </c>
      <c r="M89" s="62">
        <v>0</v>
      </c>
      <c r="N89" s="62">
        <v>0</v>
      </c>
    </row>
    <row r="90" spans="1:14" x14ac:dyDescent="0.2">
      <c r="A90" s="60">
        <v>199</v>
      </c>
      <c r="B90" s="60" t="s">
        <v>107</v>
      </c>
      <c r="C90" s="61">
        <v>257357</v>
      </c>
      <c r="D90" s="61">
        <v>262534</v>
      </c>
      <c r="E90" s="62">
        <v>5177</v>
      </c>
      <c r="F90" s="62">
        <v>0</v>
      </c>
      <c r="G90" s="62">
        <v>3468489</v>
      </c>
      <c r="H90" s="62">
        <v>3538254</v>
      </c>
      <c r="I90" s="62">
        <v>0</v>
      </c>
      <c r="J90" s="62">
        <v>69765</v>
      </c>
      <c r="K90" s="62">
        <v>2184105</v>
      </c>
      <c r="L90" s="62">
        <v>2228035</v>
      </c>
      <c r="M90" s="62">
        <v>0</v>
      </c>
      <c r="N90" s="62">
        <v>43930</v>
      </c>
    </row>
    <row r="91" spans="1:14" x14ac:dyDescent="0.2">
      <c r="A91" s="60">
        <v>200</v>
      </c>
      <c r="B91" s="60" t="s">
        <v>108</v>
      </c>
      <c r="C91" s="61">
        <v>7911</v>
      </c>
      <c r="D91" s="61">
        <v>8320</v>
      </c>
      <c r="E91" s="62">
        <v>409</v>
      </c>
      <c r="F91" s="62">
        <v>0</v>
      </c>
      <c r="G91" s="62">
        <v>106617</v>
      </c>
      <c r="H91" s="62">
        <v>112137</v>
      </c>
      <c r="I91" s="62">
        <v>0</v>
      </c>
      <c r="J91" s="62">
        <v>5520</v>
      </c>
      <c r="K91" s="62">
        <v>67134</v>
      </c>
      <c r="L91" s="62">
        <v>70613</v>
      </c>
      <c r="M91" s="62">
        <v>0</v>
      </c>
      <c r="N91" s="62">
        <v>3479</v>
      </c>
    </row>
    <row r="92" spans="1:14" x14ac:dyDescent="0.2">
      <c r="A92" s="60">
        <v>201</v>
      </c>
      <c r="B92" s="60" t="s">
        <v>109</v>
      </c>
      <c r="C92" s="61">
        <v>190916</v>
      </c>
      <c r="D92" s="61">
        <v>281630</v>
      </c>
      <c r="E92" s="62">
        <v>90714</v>
      </c>
      <c r="F92" s="62">
        <v>0</v>
      </c>
      <c r="G92" s="62">
        <v>2573040</v>
      </c>
      <c r="H92" s="62">
        <v>3795618</v>
      </c>
      <c r="I92" s="62">
        <v>0</v>
      </c>
      <c r="J92" s="62">
        <v>1222578</v>
      </c>
      <c r="K92" s="62">
        <v>1620240</v>
      </c>
      <c r="L92" s="62">
        <v>2390097</v>
      </c>
      <c r="M92" s="62">
        <v>0</v>
      </c>
      <c r="N92" s="62">
        <v>769857</v>
      </c>
    </row>
    <row r="93" spans="1:14" x14ac:dyDescent="0.2">
      <c r="A93" s="60">
        <v>202</v>
      </c>
      <c r="B93" s="60" t="s">
        <v>110</v>
      </c>
      <c r="C93" s="61">
        <v>58063</v>
      </c>
      <c r="D93" s="61">
        <v>60764</v>
      </c>
      <c r="E93" s="62">
        <v>2701</v>
      </c>
      <c r="F93" s="62">
        <v>0</v>
      </c>
      <c r="G93" s="62">
        <v>782537</v>
      </c>
      <c r="H93" s="62">
        <v>818941</v>
      </c>
      <c r="I93" s="62">
        <v>0</v>
      </c>
      <c r="J93" s="62">
        <v>36404</v>
      </c>
      <c r="K93" s="62">
        <v>492764</v>
      </c>
      <c r="L93" s="62">
        <v>515687</v>
      </c>
      <c r="M93" s="62">
        <v>0</v>
      </c>
      <c r="N93" s="62">
        <v>22923</v>
      </c>
    </row>
    <row r="94" spans="1:14" x14ac:dyDescent="0.2">
      <c r="A94" s="60">
        <v>203</v>
      </c>
      <c r="B94" s="60" t="s">
        <v>111</v>
      </c>
      <c r="C94" s="61">
        <v>118498</v>
      </c>
      <c r="D94" s="61">
        <v>101018</v>
      </c>
      <c r="E94" s="62">
        <v>0</v>
      </c>
      <c r="F94" s="62">
        <v>17480</v>
      </c>
      <c r="G94" s="62">
        <v>1597036</v>
      </c>
      <c r="H94" s="62">
        <v>1361456</v>
      </c>
      <c r="I94" s="62">
        <v>235580</v>
      </c>
      <c r="J94" s="62">
        <v>0</v>
      </c>
      <c r="K94" s="62">
        <v>1005650</v>
      </c>
      <c r="L94" s="62">
        <v>857307</v>
      </c>
      <c r="M94" s="62">
        <v>148343</v>
      </c>
      <c r="N94" s="62">
        <v>0</v>
      </c>
    </row>
    <row r="95" spans="1:14" x14ac:dyDescent="0.2">
      <c r="A95" s="60">
        <v>204</v>
      </c>
      <c r="B95" s="60" t="s">
        <v>112</v>
      </c>
      <c r="C95" s="61">
        <v>1195614</v>
      </c>
      <c r="D95" s="61">
        <v>1188234</v>
      </c>
      <c r="E95" s="62">
        <v>0</v>
      </c>
      <c r="F95" s="62">
        <v>7380</v>
      </c>
      <c r="G95" s="62">
        <v>16113694</v>
      </c>
      <c r="H95" s="62">
        <v>16014232</v>
      </c>
      <c r="I95" s="62">
        <v>99462</v>
      </c>
      <c r="J95" s="62">
        <v>0</v>
      </c>
      <c r="K95" s="62">
        <v>10146780</v>
      </c>
      <c r="L95" s="62">
        <v>10084145</v>
      </c>
      <c r="M95" s="62">
        <v>62635</v>
      </c>
      <c r="N95" s="62">
        <v>0</v>
      </c>
    </row>
    <row r="96" spans="1:14" x14ac:dyDescent="0.2">
      <c r="A96" s="60">
        <v>206</v>
      </c>
      <c r="B96" s="60" t="s">
        <v>113</v>
      </c>
      <c r="C96" s="61">
        <v>161011</v>
      </c>
      <c r="D96" s="61">
        <v>134430</v>
      </c>
      <c r="E96" s="62">
        <v>0</v>
      </c>
      <c r="F96" s="62">
        <v>26581</v>
      </c>
      <c r="G96" s="62">
        <v>2170002</v>
      </c>
      <c r="H96" s="62">
        <v>1811763</v>
      </c>
      <c r="I96" s="62">
        <v>358239</v>
      </c>
      <c r="J96" s="62">
        <v>0</v>
      </c>
      <c r="K96" s="62">
        <v>1366448</v>
      </c>
      <c r="L96" s="62">
        <v>1140866</v>
      </c>
      <c r="M96" s="62">
        <v>225582</v>
      </c>
      <c r="N96" s="62">
        <v>0</v>
      </c>
    </row>
    <row r="97" spans="1:14" x14ac:dyDescent="0.2">
      <c r="A97" s="60">
        <v>207</v>
      </c>
      <c r="B97" s="60" t="s">
        <v>114</v>
      </c>
      <c r="C97" s="61">
        <v>0</v>
      </c>
      <c r="D97" s="61">
        <v>0</v>
      </c>
      <c r="E97" s="62">
        <v>0</v>
      </c>
      <c r="F97" s="62">
        <v>0</v>
      </c>
      <c r="G97" s="62">
        <v>0</v>
      </c>
      <c r="H97" s="62">
        <v>0</v>
      </c>
      <c r="I97" s="62">
        <v>0</v>
      </c>
      <c r="J97" s="62">
        <v>0</v>
      </c>
      <c r="K97" s="62">
        <v>0</v>
      </c>
      <c r="L97" s="62">
        <v>0</v>
      </c>
      <c r="M97" s="62">
        <v>0</v>
      </c>
      <c r="N97" s="62">
        <v>0</v>
      </c>
    </row>
    <row r="98" spans="1:14" x14ac:dyDescent="0.2">
      <c r="A98" s="60">
        <v>208</v>
      </c>
      <c r="B98" s="60" t="s">
        <v>115</v>
      </c>
      <c r="C98" s="61">
        <v>4276481</v>
      </c>
      <c r="D98" s="61">
        <v>4330389</v>
      </c>
      <c r="E98" s="62">
        <v>53908</v>
      </c>
      <c r="F98" s="62">
        <v>0</v>
      </c>
      <c r="G98" s="62">
        <v>57635595</v>
      </c>
      <c r="H98" s="62">
        <v>58362133</v>
      </c>
      <c r="I98" s="62">
        <v>0</v>
      </c>
      <c r="J98" s="62">
        <v>726538</v>
      </c>
      <c r="K98" s="62">
        <v>36293073</v>
      </c>
      <c r="L98" s="62">
        <v>36750575</v>
      </c>
      <c r="M98" s="62">
        <v>0</v>
      </c>
      <c r="N98" s="62">
        <v>457502</v>
      </c>
    </row>
    <row r="99" spans="1:14" x14ac:dyDescent="0.2">
      <c r="A99" s="60">
        <v>209</v>
      </c>
      <c r="B99" s="60" t="s">
        <v>116</v>
      </c>
      <c r="C99" s="61">
        <v>0</v>
      </c>
      <c r="D99" s="61">
        <v>0</v>
      </c>
      <c r="E99" s="62">
        <v>0</v>
      </c>
      <c r="F99" s="62">
        <v>0</v>
      </c>
      <c r="G99" s="62">
        <v>0</v>
      </c>
      <c r="H99" s="62">
        <v>0</v>
      </c>
      <c r="I99" s="62">
        <v>0</v>
      </c>
      <c r="J99" s="62">
        <v>0</v>
      </c>
      <c r="K99" s="62">
        <v>0</v>
      </c>
      <c r="L99" s="62">
        <v>0</v>
      </c>
      <c r="M99" s="62">
        <v>0</v>
      </c>
      <c r="N99" s="62">
        <v>0</v>
      </c>
    </row>
    <row r="100" spans="1:14" x14ac:dyDescent="0.2">
      <c r="A100" s="60">
        <v>211</v>
      </c>
      <c r="B100" s="60" t="s">
        <v>117</v>
      </c>
      <c r="C100" s="61">
        <v>341997</v>
      </c>
      <c r="D100" s="61">
        <v>348277</v>
      </c>
      <c r="E100" s="62">
        <v>6280</v>
      </c>
      <c r="F100" s="62">
        <v>0</v>
      </c>
      <c r="G100" s="62">
        <v>4609216</v>
      </c>
      <c r="H100" s="62">
        <v>4693843</v>
      </c>
      <c r="I100" s="62">
        <v>0</v>
      </c>
      <c r="J100" s="62">
        <v>84627</v>
      </c>
      <c r="K100" s="62">
        <v>2902417</v>
      </c>
      <c r="L100" s="62">
        <v>2955708</v>
      </c>
      <c r="M100" s="62">
        <v>0</v>
      </c>
      <c r="N100" s="62">
        <v>53291</v>
      </c>
    </row>
    <row r="101" spans="1:14" x14ac:dyDescent="0.2">
      <c r="A101" s="60">
        <v>212</v>
      </c>
      <c r="B101" s="60" t="s">
        <v>118</v>
      </c>
      <c r="C101" s="61">
        <v>333748</v>
      </c>
      <c r="D101" s="61">
        <v>328895</v>
      </c>
      <c r="E101" s="62">
        <v>0</v>
      </c>
      <c r="F101" s="62">
        <v>4853</v>
      </c>
      <c r="G101" s="62">
        <v>4498038</v>
      </c>
      <c r="H101" s="62">
        <v>4432631</v>
      </c>
      <c r="I101" s="62">
        <v>65407</v>
      </c>
      <c r="J101" s="62">
        <v>0</v>
      </c>
      <c r="K101" s="62">
        <v>2832413</v>
      </c>
      <c r="L101" s="62">
        <v>2791223</v>
      </c>
      <c r="M101" s="62">
        <v>41190</v>
      </c>
      <c r="N101" s="62">
        <v>0</v>
      </c>
    </row>
    <row r="102" spans="1:14" x14ac:dyDescent="0.2">
      <c r="A102" s="60">
        <v>213</v>
      </c>
      <c r="B102" s="60" t="s">
        <v>119</v>
      </c>
      <c r="C102" s="61">
        <v>454735</v>
      </c>
      <c r="D102" s="61">
        <v>449242</v>
      </c>
      <c r="E102" s="62">
        <v>0</v>
      </c>
      <c r="F102" s="62">
        <v>5493</v>
      </c>
      <c r="G102" s="62">
        <v>6128616</v>
      </c>
      <c r="H102" s="62">
        <v>6054582</v>
      </c>
      <c r="I102" s="62">
        <v>74034</v>
      </c>
      <c r="J102" s="62">
        <v>0</v>
      </c>
      <c r="K102" s="62">
        <v>3859183</v>
      </c>
      <c r="L102" s="62">
        <v>3812564</v>
      </c>
      <c r="M102" s="62">
        <v>46619</v>
      </c>
      <c r="N102" s="62">
        <v>0</v>
      </c>
    </row>
    <row r="103" spans="1:14" x14ac:dyDescent="0.2">
      <c r="A103" s="60">
        <v>214</v>
      </c>
      <c r="B103" s="60" t="s">
        <v>120</v>
      </c>
      <c r="C103" s="61">
        <v>454598</v>
      </c>
      <c r="D103" s="61">
        <v>436268</v>
      </c>
      <c r="E103" s="62">
        <v>0</v>
      </c>
      <c r="F103" s="62">
        <v>18330</v>
      </c>
      <c r="G103" s="62">
        <v>6126767</v>
      </c>
      <c r="H103" s="62">
        <v>5879734</v>
      </c>
      <c r="I103" s="62">
        <v>247033</v>
      </c>
      <c r="J103" s="62">
        <v>0</v>
      </c>
      <c r="K103" s="62">
        <v>3858019</v>
      </c>
      <c r="L103" s="62">
        <v>3702463</v>
      </c>
      <c r="M103" s="62">
        <v>155556</v>
      </c>
      <c r="N103" s="62">
        <v>0</v>
      </c>
    </row>
    <row r="104" spans="1:14" x14ac:dyDescent="0.2">
      <c r="A104" s="60">
        <v>215</v>
      </c>
      <c r="B104" s="60" t="s">
        <v>121</v>
      </c>
      <c r="C104" s="61">
        <v>377099</v>
      </c>
      <c r="D104" s="61">
        <v>357950</v>
      </c>
      <c r="E104" s="62">
        <v>0</v>
      </c>
      <c r="F104" s="62">
        <v>19149</v>
      </c>
      <c r="G104" s="62">
        <v>5082290</v>
      </c>
      <c r="H104" s="62">
        <v>4824216</v>
      </c>
      <c r="I104" s="62">
        <v>258074</v>
      </c>
      <c r="J104" s="62">
        <v>0</v>
      </c>
      <c r="K104" s="62">
        <v>3200315</v>
      </c>
      <c r="L104" s="62">
        <v>3037804</v>
      </c>
      <c r="M104" s="62">
        <v>162511</v>
      </c>
      <c r="N104" s="62">
        <v>0</v>
      </c>
    </row>
    <row r="105" spans="1:14" x14ac:dyDescent="0.2">
      <c r="A105" s="60">
        <v>216</v>
      </c>
      <c r="B105" s="60" t="s">
        <v>122</v>
      </c>
      <c r="C105" s="61">
        <v>1915981</v>
      </c>
      <c r="D105" s="61">
        <v>1925141</v>
      </c>
      <c r="E105" s="62">
        <v>9160</v>
      </c>
      <c r="F105" s="62">
        <v>0</v>
      </c>
      <c r="G105" s="62">
        <v>25822328</v>
      </c>
      <c r="H105" s="62">
        <v>25945782</v>
      </c>
      <c r="I105" s="62">
        <v>0</v>
      </c>
      <c r="J105" s="62">
        <v>123454</v>
      </c>
      <c r="K105" s="62">
        <v>16260296</v>
      </c>
      <c r="L105" s="62">
        <v>16338032</v>
      </c>
      <c r="M105" s="62">
        <v>0</v>
      </c>
      <c r="N105" s="62">
        <v>77736</v>
      </c>
    </row>
    <row r="106" spans="1:14" x14ac:dyDescent="0.2">
      <c r="A106" s="60">
        <v>217</v>
      </c>
      <c r="B106" s="60" t="s">
        <v>123</v>
      </c>
      <c r="C106" s="61">
        <v>782558</v>
      </c>
      <c r="D106" s="61">
        <v>768070</v>
      </c>
      <c r="E106" s="62">
        <v>0</v>
      </c>
      <c r="F106" s="62">
        <v>14488</v>
      </c>
      <c r="G106" s="62">
        <v>10546799</v>
      </c>
      <c r="H106" s="62">
        <v>10351541</v>
      </c>
      <c r="I106" s="62">
        <v>195258</v>
      </c>
      <c r="J106" s="62">
        <v>0</v>
      </c>
      <c r="K106" s="62">
        <v>6641307</v>
      </c>
      <c r="L106" s="62">
        <v>6518355</v>
      </c>
      <c r="M106" s="62">
        <v>122952</v>
      </c>
      <c r="N106" s="62">
        <v>0</v>
      </c>
    </row>
    <row r="107" spans="1:14" x14ac:dyDescent="0.2">
      <c r="A107" s="60">
        <v>218</v>
      </c>
      <c r="B107" s="60" t="s">
        <v>124</v>
      </c>
      <c r="C107" s="61">
        <v>81775</v>
      </c>
      <c r="D107" s="61">
        <v>81636</v>
      </c>
      <c r="E107" s="62">
        <v>0</v>
      </c>
      <c r="F107" s="62">
        <v>139</v>
      </c>
      <c r="G107" s="62">
        <v>1102105</v>
      </c>
      <c r="H107" s="62">
        <v>1100240</v>
      </c>
      <c r="I107" s="62">
        <v>1865</v>
      </c>
      <c r="J107" s="62">
        <v>0</v>
      </c>
      <c r="K107" s="62">
        <v>693990</v>
      </c>
      <c r="L107" s="62">
        <v>692820</v>
      </c>
      <c r="M107" s="62">
        <v>1170</v>
      </c>
      <c r="N107" s="62">
        <v>0</v>
      </c>
    </row>
    <row r="108" spans="1:14" x14ac:dyDescent="0.2">
      <c r="A108" s="60">
        <v>219</v>
      </c>
      <c r="B108" s="60" t="s">
        <v>125</v>
      </c>
      <c r="C108" s="61">
        <v>0</v>
      </c>
      <c r="D108" s="61">
        <v>0</v>
      </c>
      <c r="E108" s="62">
        <v>0</v>
      </c>
      <c r="F108" s="62">
        <v>0</v>
      </c>
      <c r="G108" s="62">
        <v>0</v>
      </c>
      <c r="H108" s="62">
        <v>0</v>
      </c>
      <c r="I108" s="62">
        <v>0</v>
      </c>
      <c r="J108" s="62">
        <v>0</v>
      </c>
      <c r="K108" s="62">
        <v>0</v>
      </c>
      <c r="L108" s="62">
        <v>0</v>
      </c>
      <c r="M108" s="62">
        <v>0</v>
      </c>
      <c r="N108" s="62">
        <v>0</v>
      </c>
    </row>
    <row r="109" spans="1:14" x14ac:dyDescent="0.2">
      <c r="A109" s="60">
        <v>220</v>
      </c>
      <c r="B109" s="60" t="s">
        <v>126</v>
      </c>
      <c r="C109" s="61">
        <v>0</v>
      </c>
      <c r="D109" s="61">
        <v>0</v>
      </c>
      <c r="E109" s="62">
        <v>0</v>
      </c>
      <c r="F109" s="62">
        <v>0</v>
      </c>
      <c r="G109" s="62">
        <v>0</v>
      </c>
      <c r="H109" s="62">
        <v>0</v>
      </c>
      <c r="I109" s="62">
        <v>0</v>
      </c>
      <c r="J109" s="62">
        <v>0</v>
      </c>
      <c r="K109" s="62">
        <v>0</v>
      </c>
      <c r="L109" s="62">
        <v>0</v>
      </c>
      <c r="M109" s="62">
        <v>0</v>
      </c>
      <c r="N109" s="62">
        <v>0</v>
      </c>
    </row>
    <row r="110" spans="1:14" x14ac:dyDescent="0.2">
      <c r="A110" s="60">
        <v>221</v>
      </c>
      <c r="B110" s="60" t="s">
        <v>127</v>
      </c>
      <c r="C110" s="61">
        <v>1331117</v>
      </c>
      <c r="D110" s="61">
        <v>1332238</v>
      </c>
      <c r="E110" s="62">
        <v>1121</v>
      </c>
      <c r="F110" s="62">
        <v>0</v>
      </c>
      <c r="G110" s="62">
        <v>17939923</v>
      </c>
      <c r="H110" s="62">
        <v>17955020</v>
      </c>
      <c r="I110" s="62">
        <v>0</v>
      </c>
      <c r="J110" s="62">
        <v>15097</v>
      </c>
      <c r="K110" s="62">
        <v>11296751</v>
      </c>
      <c r="L110" s="62">
        <v>11306258</v>
      </c>
      <c r="M110" s="62">
        <v>0</v>
      </c>
      <c r="N110" s="62">
        <v>9507</v>
      </c>
    </row>
    <row r="111" spans="1:14" x14ac:dyDescent="0.2">
      <c r="A111" s="60">
        <v>222</v>
      </c>
      <c r="B111" s="60" t="s">
        <v>128</v>
      </c>
      <c r="C111" s="61">
        <v>94128</v>
      </c>
      <c r="D111" s="61">
        <v>93631</v>
      </c>
      <c r="E111" s="62">
        <v>0</v>
      </c>
      <c r="F111" s="62">
        <v>497</v>
      </c>
      <c r="G111" s="62">
        <v>1268591</v>
      </c>
      <c r="H111" s="62">
        <v>1261891</v>
      </c>
      <c r="I111" s="62">
        <v>6700</v>
      </c>
      <c r="J111" s="62">
        <v>0</v>
      </c>
      <c r="K111" s="62">
        <v>798830</v>
      </c>
      <c r="L111" s="62">
        <v>794612</v>
      </c>
      <c r="M111" s="62">
        <v>4218</v>
      </c>
      <c r="N111" s="62">
        <v>0</v>
      </c>
    </row>
    <row r="112" spans="1:14" x14ac:dyDescent="0.2">
      <c r="A112" s="60">
        <v>223</v>
      </c>
      <c r="B112" s="60" t="s">
        <v>129</v>
      </c>
      <c r="C112" s="61">
        <v>138858</v>
      </c>
      <c r="D112" s="61">
        <v>149124</v>
      </c>
      <c r="E112" s="62">
        <v>10266</v>
      </c>
      <c r="F112" s="62">
        <v>0</v>
      </c>
      <c r="G112" s="62">
        <v>1871431</v>
      </c>
      <c r="H112" s="62">
        <v>2009790</v>
      </c>
      <c r="I112" s="62">
        <v>0</v>
      </c>
      <c r="J112" s="62">
        <v>138359</v>
      </c>
      <c r="K112" s="62">
        <v>1178437</v>
      </c>
      <c r="L112" s="62">
        <v>1265563</v>
      </c>
      <c r="M112" s="62">
        <v>0</v>
      </c>
      <c r="N112" s="62">
        <v>87126</v>
      </c>
    </row>
    <row r="113" spans="1:14" x14ac:dyDescent="0.2">
      <c r="A113" s="60">
        <v>226</v>
      </c>
      <c r="B113" s="60" t="s">
        <v>130</v>
      </c>
      <c r="C113" s="61">
        <v>6507</v>
      </c>
      <c r="D113" s="61">
        <v>6223</v>
      </c>
      <c r="E113" s="62">
        <v>0</v>
      </c>
      <c r="F113" s="62">
        <v>284</v>
      </c>
      <c r="G113" s="62">
        <v>87692</v>
      </c>
      <c r="H113" s="62">
        <v>83871</v>
      </c>
      <c r="I113" s="62">
        <v>3821</v>
      </c>
      <c r="J113" s="62">
        <v>0</v>
      </c>
      <c r="K113" s="62">
        <v>55218</v>
      </c>
      <c r="L113" s="62">
        <v>52813</v>
      </c>
      <c r="M113" s="62">
        <v>2405</v>
      </c>
      <c r="N113" s="62">
        <v>0</v>
      </c>
    </row>
    <row r="114" spans="1:14" x14ac:dyDescent="0.2">
      <c r="A114" s="60">
        <v>229</v>
      </c>
      <c r="B114" s="60" t="s">
        <v>131</v>
      </c>
      <c r="C114" s="61">
        <v>492391</v>
      </c>
      <c r="D114" s="61">
        <v>490997</v>
      </c>
      <c r="E114" s="62">
        <v>0</v>
      </c>
      <c r="F114" s="62">
        <v>1394</v>
      </c>
      <c r="G114" s="62">
        <v>6636119</v>
      </c>
      <c r="H114" s="62">
        <v>6617341</v>
      </c>
      <c r="I114" s="62">
        <v>18778</v>
      </c>
      <c r="J114" s="62">
        <v>0</v>
      </c>
      <c r="K114" s="62">
        <v>4178758</v>
      </c>
      <c r="L114" s="62">
        <v>4166933</v>
      </c>
      <c r="M114" s="62">
        <v>11825</v>
      </c>
      <c r="N114" s="62">
        <v>0</v>
      </c>
    </row>
    <row r="115" spans="1:14" x14ac:dyDescent="0.2">
      <c r="A115" s="60">
        <v>230</v>
      </c>
      <c r="B115" s="60" t="s">
        <v>132</v>
      </c>
      <c r="C115" s="61">
        <v>0</v>
      </c>
      <c r="D115" s="61">
        <v>0</v>
      </c>
      <c r="E115" s="62">
        <v>0</v>
      </c>
      <c r="F115" s="62">
        <v>0</v>
      </c>
      <c r="G115" s="62">
        <v>0</v>
      </c>
      <c r="H115" s="62">
        <v>0</v>
      </c>
      <c r="I115" s="62">
        <v>0</v>
      </c>
      <c r="J115" s="62">
        <v>0</v>
      </c>
      <c r="K115" s="62">
        <v>0</v>
      </c>
      <c r="L115" s="62">
        <v>0</v>
      </c>
      <c r="M115" s="62">
        <v>0</v>
      </c>
      <c r="N115" s="62">
        <v>0</v>
      </c>
    </row>
    <row r="116" spans="1:14" x14ac:dyDescent="0.2">
      <c r="A116" s="60">
        <v>231</v>
      </c>
      <c r="B116" s="60" t="s">
        <v>133</v>
      </c>
      <c r="C116" s="61">
        <v>0</v>
      </c>
      <c r="D116" s="61">
        <v>0</v>
      </c>
      <c r="E116" s="62">
        <v>0</v>
      </c>
      <c r="F116" s="62">
        <v>0</v>
      </c>
      <c r="G116" s="62">
        <v>0</v>
      </c>
      <c r="H116" s="62">
        <v>0</v>
      </c>
      <c r="I116" s="62">
        <v>0</v>
      </c>
      <c r="J116" s="62">
        <v>0</v>
      </c>
      <c r="K116" s="62">
        <v>0</v>
      </c>
      <c r="L116" s="62">
        <v>0</v>
      </c>
      <c r="M116" s="62">
        <v>0</v>
      </c>
      <c r="N116" s="62">
        <v>0</v>
      </c>
    </row>
    <row r="117" spans="1:14" x14ac:dyDescent="0.2">
      <c r="A117" s="60">
        <v>232</v>
      </c>
      <c r="B117" s="60" t="s">
        <v>134</v>
      </c>
      <c r="C117" s="61">
        <v>0</v>
      </c>
      <c r="D117" s="61">
        <v>0</v>
      </c>
      <c r="E117" s="62">
        <v>0</v>
      </c>
      <c r="F117" s="62">
        <v>0</v>
      </c>
      <c r="G117" s="62">
        <v>0</v>
      </c>
      <c r="H117" s="62">
        <v>0</v>
      </c>
      <c r="I117" s="62">
        <v>0</v>
      </c>
      <c r="J117" s="62">
        <v>0</v>
      </c>
      <c r="K117" s="62">
        <v>0</v>
      </c>
      <c r="L117" s="62">
        <v>0</v>
      </c>
      <c r="M117" s="62">
        <v>0</v>
      </c>
      <c r="N117" s="62">
        <v>0</v>
      </c>
    </row>
    <row r="118" spans="1:14" x14ac:dyDescent="0.2">
      <c r="A118" s="60">
        <v>233</v>
      </c>
      <c r="B118" s="60" t="s">
        <v>135</v>
      </c>
      <c r="C118" s="61">
        <v>4272</v>
      </c>
      <c r="D118" s="61">
        <v>3710</v>
      </c>
      <c r="E118" s="62">
        <v>0</v>
      </c>
      <c r="F118" s="62">
        <v>562</v>
      </c>
      <c r="G118" s="62">
        <v>57581</v>
      </c>
      <c r="H118" s="62">
        <v>49995</v>
      </c>
      <c r="I118" s="62">
        <v>7586</v>
      </c>
      <c r="J118" s="62">
        <v>0</v>
      </c>
      <c r="K118" s="62">
        <v>36256</v>
      </c>
      <c r="L118" s="62">
        <v>31482</v>
      </c>
      <c r="M118" s="62">
        <v>4774</v>
      </c>
      <c r="N118" s="62">
        <v>0</v>
      </c>
    </row>
    <row r="119" spans="1:14" x14ac:dyDescent="0.2">
      <c r="A119" s="60">
        <v>234</v>
      </c>
      <c r="B119" s="60" t="s">
        <v>136</v>
      </c>
      <c r="C119" s="61">
        <v>47120</v>
      </c>
      <c r="D119" s="61">
        <v>47515</v>
      </c>
      <c r="E119" s="62">
        <v>395</v>
      </c>
      <c r="F119" s="62">
        <v>0</v>
      </c>
      <c r="G119" s="62">
        <v>635058</v>
      </c>
      <c r="H119" s="62">
        <v>640378</v>
      </c>
      <c r="I119" s="62">
        <v>0</v>
      </c>
      <c r="J119" s="62">
        <v>5320</v>
      </c>
      <c r="K119" s="62">
        <v>399891</v>
      </c>
      <c r="L119" s="62">
        <v>403246</v>
      </c>
      <c r="M119" s="62">
        <v>0</v>
      </c>
      <c r="N119" s="62">
        <v>3355</v>
      </c>
    </row>
    <row r="120" spans="1:14" x14ac:dyDescent="0.2">
      <c r="A120" s="60">
        <v>236</v>
      </c>
      <c r="B120" s="60" t="s">
        <v>137</v>
      </c>
      <c r="C120" s="61">
        <v>3684592</v>
      </c>
      <c r="D120" s="61">
        <v>3699047</v>
      </c>
      <c r="E120" s="62">
        <v>14455</v>
      </c>
      <c r="F120" s="62">
        <v>0</v>
      </c>
      <c r="G120" s="62">
        <v>49658510</v>
      </c>
      <c r="H120" s="62">
        <v>49853323</v>
      </c>
      <c r="I120" s="62">
        <v>0</v>
      </c>
      <c r="J120" s="62">
        <v>194813</v>
      </c>
      <c r="K120" s="62">
        <v>31269910</v>
      </c>
      <c r="L120" s="62">
        <v>31392586</v>
      </c>
      <c r="M120" s="62">
        <v>0</v>
      </c>
      <c r="N120" s="62">
        <v>122676</v>
      </c>
    </row>
    <row r="121" spans="1:14" x14ac:dyDescent="0.2">
      <c r="A121" s="60">
        <v>238</v>
      </c>
      <c r="B121" s="60" t="s">
        <v>138</v>
      </c>
      <c r="C121" s="61">
        <v>119930</v>
      </c>
      <c r="D121" s="61">
        <v>122723</v>
      </c>
      <c r="E121" s="62">
        <v>2793</v>
      </c>
      <c r="F121" s="62">
        <v>0</v>
      </c>
      <c r="G121" s="62">
        <v>1616332</v>
      </c>
      <c r="H121" s="62">
        <v>1653976</v>
      </c>
      <c r="I121" s="62">
        <v>0</v>
      </c>
      <c r="J121" s="62">
        <v>37644</v>
      </c>
      <c r="K121" s="62">
        <v>1017802</v>
      </c>
      <c r="L121" s="62">
        <v>1041507</v>
      </c>
      <c r="M121" s="62">
        <v>0</v>
      </c>
      <c r="N121" s="62">
        <v>23705</v>
      </c>
    </row>
    <row r="122" spans="1:14" x14ac:dyDescent="0.2">
      <c r="A122" s="60">
        <v>239</v>
      </c>
      <c r="B122" s="60" t="s">
        <v>139</v>
      </c>
      <c r="C122" s="61">
        <v>18138</v>
      </c>
      <c r="D122" s="61">
        <v>16598</v>
      </c>
      <c r="E122" s="62">
        <v>0</v>
      </c>
      <c r="F122" s="62">
        <v>1540</v>
      </c>
      <c r="G122" s="62">
        <v>244455</v>
      </c>
      <c r="H122" s="62">
        <v>223701</v>
      </c>
      <c r="I122" s="62">
        <v>20754</v>
      </c>
      <c r="J122" s="62">
        <v>0</v>
      </c>
      <c r="K122" s="62">
        <v>153933</v>
      </c>
      <c r="L122" s="62">
        <v>140864</v>
      </c>
      <c r="M122" s="62">
        <v>13069</v>
      </c>
      <c r="N122" s="62">
        <v>0</v>
      </c>
    </row>
    <row r="123" spans="1:14" x14ac:dyDescent="0.2">
      <c r="A123" s="60">
        <v>241</v>
      </c>
      <c r="B123" s="60" t="s">
        <v>140</v>
      </c>
      <c r="C123" s="61">
        <v>60586</v>
      </c>
      <c r="D123" s="61">
        <v>61724</v>
      </c>
      <c r="E123" s="62">
        <v>1138</v>
      </c>
      <c r="F123" s="62">
        <v>0</v>
      </c>
      <c r="G123" s="62">
        <v>816534</v>
      </c>
      <c r="H123" s="62">
        <v>831873</v>
      </c>
      <c r="I123" s="62">
        <v>0</v>
      </c>
      <c r="J123" s="62">
        <v>15339</v>
      </c>
      <c r="K123" s="62">
        <v>514170</v>
      </c>
      <c r="L123" s="62">
        <v>523830</v>
      </c>
      <c r="M123" s="62">
        <v>0</v>
      </c>
      <c r="N123" s="62">
        <v>9660</v>
      </c>
    </row>
    <row r="124" spans="1:14" x14ac:dyDescent="0.2">
      <c r="A124" s="60">
        <v>242</v>
      </c>
      <c r="B124" s="60" t="s">
        <v>141</v>
      </c>
      <c r="C124" s="61">
        <v>521244</v>
      </c>
      <c r="D124" s="61">
        <v>521789</v>
      </c>
      <c r="E124" s="62">
        <v>545</v>
      </c>
      <c r="F124" s="62">
        <v>0</v>
      </c>
      <c r="G124" s="62">
        <v>7024986</v>
      </c>
      <c r="H124" s="62">
        <v>7032324</v>
      </c>
      <c r="I124" s="62">
        <v>0</v>
      </c>
      <c r="J124" s="62">
        <v>7338</v>
      </c>
      <c r="K124" s="62">
        <v>4423622</v>
      </c>
      <c r="L124" s="62">
        <v>4428247</v>
      </c>
      <c r="M124" s="62">
        <v>0</v>
      </c>
      <c r="N124" s="62">
        <v>4625</v>
      </c>
    </row>
    <row r="125" spans="1:14" x14ac:dyDescent="0.2">
      <c r="A125" s="60">
        <v>245</v>
      </c>
      <c r="B125" s="60" t="s">
        <v>142</v>
      </c>
      <c r="C125" s="61">
        <v>26512</v>
      </c>
      <c r="D125" s="61">
        <v>25395</v>
      </c>
      <c r="E125" s="62">
        <v>0</v>
      </c>
      <c r="F125" s="62">
        <v>1117</v>
      </c>
      <c r="G125" s="62">
        <v>357306</v>
      </c>
      <c r="H125" s="62">
        <v>342253</v>
      </c>
      <c r="I125" s="62">
        <v>15053</v>
      </c>
      <c r="J125" s="62">
        <v>0</v>
      </c>
      <c r="K125" s="62">
        <v>224996</v>
      </c>
      <c r="L125" s="62">
        <v>215517</v>
      </c>
      <c r="M125" s="62">
        <v>9479</v>
      </c>
      <c r="N125" s="62">
        <v>0</v>
      </c>
    </row>
    <row r="126" spans="1:14" x14ac:dyDescent="0.2">
      <c r="A126" s="60">
        <v>246</v>
      </c>
      <c r="B126" s="60" t="s">
        <v>143</v>
      </c>
      <c r="C126" s="61">
        <v>0</v>
      </c>
      <c r="D126" s="61">
        <v>0</v>
      </c>
      <c r="E126" s="62">
        <v>0</v>
      </c>
      <c r="F126" s="62">
        <v>0</v>
      </c>
      <c r="G126" s="62">
        <v>0</v>
      </c>
      <c r="H126" s="62">
        <v>0</v>
      </c>
      <c r="I126" s="62">
        <v>0</v>
      </c>
      <c r="J126" s="62">
        <v>0</v>
      </c>
      <c r="K126" s="62">
        <v>0</v>
      </c>
      <c r="L126" s="62">
        <v>0</v>
      </c>
      <c r="M126" s="62">
        <v>0</v>
      </c>
      <c r="N126" s="62">
        <v>0</v>
      </c>
    </row>
    <row r="127" spans="1:14" x14ac:dyDescent="0.2">
      <c r="A127" s="60">
        <v>247</v>
      </c>
      <c r="B127" s="60" t="s">
        <v>144</v>
      </c>
      <c r="C127" s="61">
        <v>2298968</v>
      </c>
      <c r="D127" s="61">
        <v>2390345</v>
      </c>
      <c r="E127" s="62">
        <v>91377</v>
      </c>
      <c r="F127" s="62">
        <v>0</v>
      </c>
      <c r="G127" s="62">
        <v>30983982</v>
      </c>
      <c r="H127" s="62">
        <v>32215492</v>
      </c>
      <c r="I127" s="62">
        <v>0</v>
      </c>
      <c r="J127" s="62">
        <v>1231510</v>
      </c>
      <c r="K127" s="62">
        <v>19510581</v>
      </c>
      <c r="L127" s="62">
        <v>20286062</v>
      </c>
      <c r="M127" s="62">
        <v>0</v>
      </c>
      <c r="N127" s="62">
        <v>775481</v>
      </c>
    </row>
    <row r="128" spans="1:14" x14ac:dyDescent="0.2">
      <c r="A128" s="60">
        <v>261</v>
      </c>
      <c r="B128" s="60" t="s">
        <v>145</v>
      </c>
      <c r="C128" s="61">
        <v>125691</v>
      </c>
      <c r="D128" s="61">
        <v>131504</v>
      </c>
      <c r="E128" s="62">
        <v>5813</v>
      </c>
      <c r="F128" s="62">
        <v>0</v>
      </c>
      <c r="G128" s="62">
        <v>1693986</v>
      </c>
      <c r="H128" s="62">
        <v>1772322</v>
      </c>
      <c r="I128" s="62">
        <v>0</v>
      </c>
      <c r="J128" s="62">
        <v>78336</v>
      </c>
      <c r="K128" s="62">
        <v>1066703</v>
      </c>
      <c r="L128" s="62">
        <v>1116029</v>
      </c>
      <c r="M128" s="62">
        <v>0</v>
      </c>
      <c r="N128" s="62">
        <v>49326</v>
      </c>
    </row>
    <row r="129" spans="1:14" x14ac:dyDescent="0.2">
      <c r="A129" s="60">
        <v>262</v>
      </c>
      <c r="B129" s="60" t="s">
        <v>146</v>
      </c>
      <c r="C129" s="61">
        <v>479783</v>
      </c>
      <c r="D129" s="61">
        <v>494244</v>
      </c>
      <c r="E129" s="62">
        <v>14461</v>
      </c>
      <c r="F129" s="62">
        <v>0</v>
      </c>
      <c r="G129" s="62">
        <v>6466202</v>
      </c>
      <c r="H129" s="62">
        <v>6661101</v>
      </c>
      <c r="I129" s="62">
        <v>0</v>
      </c>
      <c r="J129" s="62">
        <v>194899</v>
      </c>
      <c r="K129" s="62">
        <v>4071760</v>
      </c>
      <c r="L129" s="62">
        <v>4194488</v>
      </c>
      <c r="M129" s="62">
        <v>0</v>
      </c>
      <c r="N129" s="62">
        <v>122728</v>
      </c>
    </row>
    <row r="130" spans="1:14" x14ac:dyDescent="0.2">
      <c r="A130" s="60">
        <v>263</v>
      </c>
      <c r="B130" s="60" t="s">
        <v>147</v>
      </c>
      <c r="C130" s="61">
        <v>9646</v>
      </c>
      <c r="D130" s="61">
        <v>10009</v>
      </c>
      <c r="E130" s="62">
        <v>363</v>
      </c>
      <c r="F130" s="62">
        <v>0</v>
      </c>
      <c r="G130" s="62">
        <v>130004</v>
      </c>
      <c r="H130" s="62">
        <v>134893</v>
      </c>
      <c r="I130" s="62">
        <v>0</v>
      </c>
      <c r="J130" s="62">
        <v>4889</v>
      </c>
      <c r="K130" s="62">
        <v>81864</v>
      </c>
      <c r="L130" s="62">
        <v>84942</v>
      </c>
      <c r="M130" s="62">
        <v>0</v>
      </c>
      <c r="N130" s="62">
        <v>3078</v>
      </c>
    </row>
    <row r="131" spans="1:14" x14ac:dyDescent="0.2">
      <c r="A131" s="60">
        <v>268</v>
      </c>
      <c r="B131" s="60" t="s">
        <v>148</v>
      </c>
      <c r="C131" s="61">
        <v>178731</v>
      </c>
      <c r="D131" s="61">
        <v>181541</v>
      </c>
      <c r="E131" s="62">
        <v>2810</v>
      </c>
      <c r="F131" s="62">
        <v>0</v>
      </c>
      <c r="G131" s="62">
        <v>2408817</v>
      </c>
      <c r="H131" s="62">
        <v>2446689</v>
      </c>
      <c r="I131" s="62">
        <v>0</v>
      </c>
      <c r="J131" s="62">
        <v>37872</v>
      </c>
      <c r="K131" s="62">
        <v>1516829</v>
      </c>
      <c r="L131" s="62">
        <v>1540678</v>
      </c>
      <c r="M131" s="62">
        <v>0</v>
      </c>
      <c r="N131" s="62">
        <v>23849</v>
      </c>
    </row>
    <row r="132" spans="1:14" x14ac:dyDescent="0.2">
      <c r="A132" s="60">
        <v>270</v>
      </c>
      <c r="B132" s="60" t="s">
        <v>149</v>
      </c>
      <c r="C132" s="61">
        <v>53318</v>
      </c>
      <c r="D132" s="61">
        <v>51963</v>
      </c>
      <c r="E132" s="62">
        <v>0</v>
      </c>
      <c r="F132" s="62">
        <v>1355</v>
      </c>
      <c r="G132" s="62">
        <v>718583</v>
      </c>
      <c r="H132" s="62">
        <v>700320</v>
      </c>
      <c r="I132" s="62">
        <v>18263</v>
      </c>
      <c r="J132" s="62">
        <v>0</v>
      </c>
      <c r="K132" s="62">
        <v>452490</v>
      </c>
      <c r="L132" s="62">
        <v>440991</v>
      </c>
      <c r="M132" s="62">
        <v>11499</v>
      </c>
      <c r="N132" s="62">
        <v>0</v>
      </c>
    </row>
    <row r="133" spans="1:14" x14ac:dyDescent="0.2">
      <c r="A133" s="60">
        <v>275</v>
      </c>
      <c r="B133" s="60" t="s">
        <v>150</v>
      </c>
      <c r="C133" s="61">
        <v>73624</v>
      </c>
      <c r="D133" s="61">
        <v>78268</v>
      </c>
      <c r="E133" s="62">
        <v>4644</v>
      </c>
      <c r="F133" s="62">
        <v>0</v>
      </c>
      <c r="G133" s="62">
        <v>992249</v>
      </c>
      <c r="H133" s="62">
        <v>1054851</v>
      </c>
      <c r="I133" s="62">
        <v>0</v>
      </c>
      <c r="J133" s="62">
        <v>62602</v>
      </c>
      <c r="K133" s="62">
        <v>624813</v>
      </c>
      <c r="L133" s="62">
        <v>664238</v>
      </c>
      <c r="M133" s="62">
        <v>0</v>
      </c>
      <c r="N133" s="62">
        <v>39425</v>
      </c>
    </row>
    <row r="134" spans="1:14" x14ac:dyDescent="0.2">
      <c r="A134" s="60">
        <v>276</v>
      </c>
      <c r="B134" s="60" t="s">
        <v>151</v>
      </c>
      <c r="C134" s="61">
        <v>94358</v>
      </c>
      <c r="D134" s="61">
        <v>92381</v>
      </c>
      <c r="E134" s="62">
        <v>0</v>
      </c>
      <c r="F134" s="62">
        <v>1977</v>
      </c>
      <c r="G134" s="62">
        <v>1271691</v>
      </c>
      <c r="H134" s="62">
        <v>1245046</v>
      </c>
      <c r="I134" s="62">
        <v>26645</v>
      </c>
      <c r="J134" s="62">
        <v>0</v>
      </c>
      <c r="K134" s="62">
        <v>800783</v>
      </c>
      <c r="L134" s="62">
        <v>784004</v>
      </c>
      <c r="M134" s="62">
        <v>16779</v>
      </c>
      <c r="N134" s="62">
        <v>0</v>
      </c>
    </row>
    <row r="135" spans="1:14" x14ac:dyDescent="0.2">
      <c r="A135" s="60">
        <v>277</v>
      </c>
      <c r="B135" s="60" t="s">
        <v>152</v>
      </c>
      <c r="C135" s="61">
        <v>38122</v>
      </c>
      <c r="D135" s="61">
        <v>37614</v>
      </c>
      <c r="E135" s="62">
        <v>0</v>
      </c>
      <c r="F135" s="62">
        <v>508</v>
      </c>
      <c r="G135" s="62">
        <v>513778</v>
      </c>
      <c r="H135" s="62">
        <v>506930</v>
      </c>
      <c r="I135" s="62">
        <v>6848</v>
      </c>
      <c r="J135" s="62">
        <v>0</v>
      </c>
      <c r="K135" s="62">
        <v>323525</v>
      </c>
      <c r="L135" s="62">
        <v>319214</v>
      </c>
      <c r="M135" s="62">
        <v>4311</v>
      </c>
      <c r="N135" s="62">
        <v>0</v>
      </c>
    </row>
    <row r="136" spans="1:14" x14ac:dyDescent="0.2">
      <c r="A136" s="60">
        <v>278</v>
      </c>
      <c r="B136" s="60" t="s">
        <v>153</v>
      </c>
      <c r="C136" s="61">
        <v>63048</v>
      </c>
      <c r="D136" s="61">
        <v>68434</v>
      </c>
      <c r="E136" s="62">
        <v>5386</v>
      </c>
      <c r="F136" s="62">
        <v>0</v>
      </c>
      <c r="G136" s="62">
        <v>849717</v>
      </c>
      <c r="H136" s="62">
        <v>922310</v>
      </c>
      <c r="I136" s="62">
        <v>0</v>
      </c>
      <c r="J136" s="62">
        <v>72593</v>
      </c>
      <c r="K136" s="62">
        <v>535068</v>
      </c>
      <c r="L136" s="62">
        <v>580777</v>
      </c>
      <c r="M136" s="62">
        <v>0</v>
      </c>
      <c r="N136" s="62">
        <v>45709</v>
      </c>
    </row>
    <row r="137" spans="1:14" x14ac:dyDescent="0.2">
      <c r="A137" s="60">
        <v>279</v>
      </c>
      <c r="B137" s="60" t="s">
        <v>154</v>
      </c>
      <c r="C137" s="61">
        <v>65419</v>
      </c>
      <c r="D137" s="61">
        <v>69878</v>
      </c>
      <c r="E137" s="62">
        <v>4459</v>
      </c>
      <c r="F137" s="62">
        <v>0</v>
      </c>
      <c r="G137" s="62">
        <v>881672</v>
      </c>
      <c r="H137" s="62">
        <v>941765</v>
      </c>
      <c r="I137" s="62">
        <v>0</v>
      </c>
      <c r="J137" s="62">
        <v>60093</v>
      </c>
      <c r="K137" s="62">
        <v>555187</v>
      </c>
      <c r="L137" s="62">
        <v>593029</v>
      </c>
      <c r="M137" s="62">
        <v>0</v>
      </c>
      <c r="N137" s="62">
        <v>37842</v>
      </c>
    </row>
    <row r="138" spans="1:14" x14ac:dyDescent="0.2">
      <c r="A138" s="60">
        <v>280</v>
      </c>
      <c r="B138" s="60" t="s">
        <v>155</v>
      </c>
      <c r="C138" s="61">
        <v>825963</v>
      </c>
      <c r="D138" s="61">
        <v>827052</v>
      </c>
      <c r="E138" s="62">
        <v>1089</v>
      </c>
      <c r="F138" s="62">
        <v>0</v>
      </c>
      <c r="G138" s="62">
        <v>11131782</v>
      </c>
      <c r="H138" s="62">
        <v>11146457</v>
      </c>
      <c r="I138" s="62">
        <v>0</v>
      </c>
      <c r="J138" s="62">
        <v>14675</v>
      </c>
      <c r="K138" s="62">
        <v>7009672</v>
      </c>
      <c r="L138" s="62">
        <v>7018912</v>
      </c>
      <c r="M138" s="62">
        <v>0</v>
      </c>
      <c r="N138" s="62">
        <v>9240</v>
      </c>
    </row>
    <row r="139" spans="1:14" x14ac:dyDescent="0.2">
      <c r="A139" s="60">
        <v>282</v>
      </c>
      <c r="B139" s="60" t="s">
        <v>156</v>
      </c>
      <c r="C139" s="61">
        <v>114732</v>
      </c>
      <c r="D139" s="61">
        <v>117778</v>
      </c>
      <c r="E139" s="62">
        <v>3046</v>
      </c>
      <c r="F139" s="62">
        <v>0</v>
      </c>
      <c r="G139" s="62">
        <v>1546288</v>
      </c>
      <c r="H139" s="62">
        <v>1587330</v>
      </c>
      <c r="I139" s="62">
        <v>0</v>
      </c>
      <c r="J139" s="62">
        <v>41042</v>
      </c>
      <c r="K139" s="62">
        <v>973699</v>
      </c>
      <c r="L139" s="62">
        <v>999540</v>
      </c>
      <c r="M139" s="62">
        <v>0</v>
      </c>
      <c r="N139" s="62">
        <v>25841</v>
      </c>
    </row>
    <row r="140" spans="1:14" x14ac:dyDescent="0.2">
      <c r="A140" s="60">
        <v>283</v>
      </c>
      <c r="B140" s="60" t="s">
        <v>157</v>
      </c>
      <c r="C140" s="61">
        <v>213652</v>
      </c>
      <c r="D140" s="61">
        <v>204050</v>
      </c>
      <c r="E140" s="62">
        <v>0</v>
      </c>
      <c r="F140" s="62">
        <v>9602</v>
      </c>
      <c r="G140" s="62">
        <v>2879459</v>
      </c>
      <c r="H140" s="62">
        <v>2750056</v>
      </c>
      <c r="I140" s="62">
        <v>129403</v>
      </c>
      <c r="J140" s="62">
        <v>0</v>
      </c>
      <c r="K140" s="62">
        <v>1813191</v>
      </c>
      <c r="L140" s="62">
        <v>1731707</v>
      </c>
      <c r="M140" s="62">
        <v>81484</v>
      </c>
      <c r="N140" s="62">
        <v>0</v>
      </c>
    </row>
    <row r="141" spans="1:14" x14ac:dyDescent="0.2">
      <c r="A141" s="60">
        <v>284</v>
      </c>
      <c r="B141" s="60" t="s">
        <v>158</v>
      </c>
      <c r="C141" s="61">
        <v>27428</v>
      </c>
      <c r="D141" s="61">
        <v>30194</v>
      </c>
      <c r="E141" s="62">
        <v>2766</v>
      </c>
      <c r="F141" s="62">
        <v>0</v>
      </c>
      <c r="G141" s="62">
        <v>369650</v>
      </c>
      <c r="H141" s="62">
        <v>406936</v>
      </c>
      <c r="I141" s="62">
        <v>0</v>
      </c>
      <c r="J141" s="62">
        <v>37286</v>
      </c>
      <c r="K141" s="62">
        <v>232766</v>
      </c>
      <c r="L141" s="62">
        <v>256247</v>
      </c>
      <c r="M141" s="62">
        <v>0</v>
      </c>
      <c r="N141" s="62">
        <v>23481</v>
      </c>
    </row>
    <row r="142" spans="1:14" x14ac:dyDescent="0.2">
      <c r="A142" s="60">
        <v>285</v>
      </c>
      <c r="B142" s="60" t="s">
        <v>159</v>
      </c>
      <c r="C142" s="61">
        <v>113697</v>
      </c>
      <c r="D142" s="61">
        <v>116213</v>
      </c>
      <c r="E142" s="62">
        <v>2516</v>
      </c>
      <c r="F142" s="62">
        <v>0</v>
      </c>
      <c r="G142" s="62">
        <v>1532330</v>
      </c>
      <c r="H142" s="62">
        <v>1566241</v>
      </c>
      <c r="I142" s="62">
        <v>0</v>
      </c>
      <c r="J142" s="62">
        <v>33911</v>
      </c>
      <c r="K142" s="62">
        <v>964904</v>
      </c>
      <c r="L142" s="62">
        <v>986260</v>
      </c>
      <c r="M142" s="62">
        <v>0</v>
      </c>
      <c r="N142" s="62">
        <v>21356</v>
      </c>
    </row>
    <row r="143" spans="1:14" x14ac:dyDescent="0.2">
      <c r="A143" s="60">
        <v>286</v>
      </c>
      <c r="B143" s="60" t="s">
        <v>160</v>
      </c>
      <c r="C143" s="61">
        <v>140002</v>
      </c>
      <c r="D143" s="61">
        <v>142129</v>
      </c>
      <c r="E143" s="62">
        <v>2127</v>
      </c>
      <c r="F143" s="62">
        <v>0</v>
      </c>
      <c r="G143" s="62">
        <v>1886858</v>
      </c>
      <c r="H143" s="62">
        <v>1915524</v>
      </c>
      <c r="I143" s="62">
        <v>0</v>
      </c>
      <c r="J143" s="62">
        <v>28666</v>
      </c>
      <c r="K143" s="62">
        <v>1188152</v>
      </c>
      <c r="L143" s="62">
        <v>1206204</v>
      </c>
      <c r="M143" s="62">
        <v>0</v>
      </c>
      <c r="N143" s="62">
        <v>18052</v>
      </c>
    </row>
    <row r="144" spans="1:14" x14ac:dyDescent="0.2">
      <c r="A144" s="60">
        <v>287</v>
      </c>
      <c r="B144" s="60" t="s">
        <v>161</v>
      </c>
      <c r="C144" s="61">
        <v>35990</v>
      </c>
      <c r="D144" s="61">
        <v>38169</v>
      </c>
      <c r="E144" s="62">
        <v>2179</v>
      </c>
      <c r="F144" s="62">
        <v>0</v>
      </c>
      <c r="G144" s="62">
        <v>485045</v>
      </c>
      <c r="H144" s="62">
        <v>514415</v>
      </c>
      <c r="I144" s="62">
        <v>0</v>
      </c>
      <c r="J144" s="62">
        <v>29370</v>
      </c>
      <c r="K144" s="62">
        <v>305432</v>
      </c>
      <c r="L144" s="62">
        <v>323927</v>
      </c>
      <c r="M144" s="62">
        <v>0</v>
      </c>
      <c r="N144" s="62">
        <v>18495</v>
      </c>
    </row>
    <row r="145" spans="1:14" x14ac:dyDescent="0.2">
      <c r="A145" s="60">
        <v>288</v>
      </c>
      <c r="B145" s="60" t="s">
        <v>162</v>
      </c>
      <c r="C145" s="61">
        <v>55881</v>
      </c>
      <c r="D145" s="61">
        <v>57772</v>
      </c>
      <c r="E145" s="62">
        <v>1891</v>
      </c>
      <c r="F145" s="62">
        <v>0</v>
      </c>
      <c r="G145" s="62">
        <v>753123</v>
      </c>
      <c r="H145" s="62">
        <v>778616</v>
      </c>
      <c r="I145" s="62">
        <v>0</v>
      </c>
      <c r="J145" s="62">
        <v>25493</v>
      </c>
      <c r="K145" s="62">
        <v>474240</v>
      </c>
      <c r="L145" s="62">
        <v>490294</v>
      </c>
      <c r="M145" s="62">
        <v>0</v>
      </c>
      <c r="N145" s="62">
        <v>16054</v>
      </c>
    </row>
    <row r="146" spans="1:14" x14ac:dyDescent="0.2">
      <c r="A146" s="60">
        <v>290</v>
      </c>
      <c r="B146" s="60" t="s">
        <v>163</v>
      </c>
      <c r="C146" s="61">
        <v>161559</v>
      </c>
      <c r="D146" s="61">
        <v>165583</v>
      </c>
      <c r="E146" s="62">
        <v>4024</v>
      </c>
      <c r="F146" s="62">
        <v>0</v>
      </c>
      <c r="G146" s="62">
        <v>2177381</v>
      </c>
      <c r="H146" s="62">
        <v>2231623</v>
      </c>
      <c r="I146" s="62">
        <v>0</v>
      </c>
      <c r="J146" s="62">
        <v>54242</v>
      </c>
      <c r="K146" s="62">
        <v>1371095</v>
      </c>
      <c r="L146" s="62">
        <v>1405251</v>
      </c>
      <c r="M146" s="62">
        <v>0</v>
      </c>
      <c r="N146" s="62">
        <v>34156</v>
      </c>
    </row>
    <row r="147" spans="1:14" x14ac:dyDescent="0.2">
      <c r="A147" s="60">
        <v>291</v>
      </c>
      <c r="B147" s="60" t="s">
        <v>164</v>
      </c>
      <c r="C147" s="61">
        <v>108634</v>
      </c>
      <c r="D147" s="61">
        <v>113658</v>
      </c>
      <c r="E147" s="62">
        <v>5024</v>
      </c>
      <c r="F147" s="62">
        <v>0</v>
      </c>
      <c r="G147" s="62">
        <v>1464099</v>
      </c>
      <c r="H147" s="62">
        <v>1531804</v>
      </c>
      <c r="I147" s="62">
        <v>0</v>
      </c>
      <c r="J147" s="62">
        <v>67705</v>
      </c>
      <c r="K147" s="62">
        <v>921939</v>
      </c>
      <c r="L147" s="62">
        <v>964575</v>
      </c>
      <c r="M147" s="62">
        <v>0</v>
      </c>
      <c r="N147" s="62">
        <v>42636</v>
      </c>
    </row>
    <row r="148" spans="1:14" x14ac:dyDescent="0.2">
      <c r="A148" s="60">
        <v>292</v>
      </c>
      <c r="B148" s="60" t="s">
        <v>165</v>
      </c>
      <c r="C148" s="61">
        <v>85312</v>
      </c>
      <c r="D148" s="61">
        <v>95246</v>
      </c>
      <c r="E148" s="62">
        <v>9934</v>
      </c>
      <c r="F148" s="62">
        <v>0</v>
      </c>
      <c r="G148" s="62">
        <v>1149781</v>
      </c>
      <c r="H148" s="62">
        <v>1283666</v>
      </c>
      <c r="I148" s="62">
        <v>0</v>
      </c>
      <c r="J148" s="62">
        <v>133885</v>
      </c>
      <c r="K148" s="62">
        <v>724017</v>
      </c>
      <c r="L148" s="62">
        <v>808323</v>
      </c>
      <c r="M148" s="62">
        <v>0</v>
      </c>
      <c r="N148" s="62">
        <v>84306</v>
      </c>
    </row>
    <row r="149" spans="1:14" x14ac:dyDescent="0.2">
      <c r="A149" s="60">
        <v>293</v>
      </c>
      <c r="B149" s="60" t="s">
        <v>166</v>
      </c>
      <c r="C149" s="61">
        <v>145545</v>
      </c>
      <c r="D149" s="61">
        <v>133813</v>
      </c>
      <c r="E149" s="62">
        <v>0</v>
      </c>
      <c r="F149" s="62">
        <v>11732</v>
      </c>
      <c r="G149" s="62">
        <v>1961557</v>
      </c>
      <c r="H149" s="62">
        <v>1803443</v>
      </c>
      <c r="I149" s="62">
        <v>158114</v>
      </c>
      <c r="J149" s="62">
        <v>0</v>
      </c>
      <c r="K149" s="62">
        <v>1235190</v>
      </c>
      <c r="L149" s="62">
        <v>1135626</v>
      </c>
      <c r="M149" s="62">
        <v>99564</v>
      </c>
      <c r="N149" s="62">
        <v>0</v>
      </c>
    </row>
    <row r="150" spans="1:14" x14ac:dyDescent="0.2">
      <c r="A150" s="60">
        <v>294</v>
      </c>
      <c r="B150" s="60" t="s">
        <v>167</v>
      </c>
      <c r="C150" s="61">
        <v>88564</v>
      </c>
      <c r="D150" s="61">
        <v>95165</v>
      </c>
      <c r="E150" s="62">
        <v>6601</v>
      </c>
      <c r="F150" s="62">
        <v>0</v>
      </c>
      <c r="G150" s="62">
        <v>1193603</v>
      </c>
      <c r="H150" s="62">
        <v>1282569</v>
      </c>
      <c r="I150" s="62">
        <v>0</v>
      </c>
      <c r="J150" s="62">
        <v>88966</v>
      </c>
      <c r="K150" s="62">
        <v>751610</v>
      </c>
      <c r="L150" s="62">
        <v>807632</v>
      </c>
      <c r="M150" s="62">
        <v>0</v>
      </c>
      <c r="N150" s="62">
        <v>56022</v>
      </c>
    </row>
    <row r="151" spans="1:14" x14ac:dyDescent="0.2">
      <c r="A151" s="60">
        <v>295</v>
      </c>
      <c r="B151" s="60" t="s">
        <v>168</v>
      </c>
      <c r="C151" s="61">
        <v>422384</v>
      </c>
      <c r="D151" s="61">
        <v>414184</v>
      </c>
      <c r="E151" s="62">
        <v>0</v>
      </c>
      <c r="F151" s="62">
        <v>8200</v>
      </c>
      <c r="G151" s="62">
        <v>5692619</v>
      </c>
      <c r="H151" s="62">
        <v>5582101</v>
      </c>
      <c r="I151" s="62">
        <v>110518</v>
      </c>
      <c r="J151" s="62">
        <v>0</v>
      </c>
      <c r="K151" s="62">
        <v>3584638</v>
      </c>
      <c r="L151" s="62">
        <v>3515044</v>
      </c>
      <c r="M151" s="62">
        <v>69594</v>
      </c>
      <c r="N151" s="62">
        <v>0</v>
      </c>
    </row>
    <row r="152" spans="1:14" x14ac:dyDescent="0.2">
      <c r="A152" s="60">
        <v>296</v>
      </c>
      <c r="B152" s="60" t="s">
        <v>169</v>
      </c>
      <c r="C152" s="61">
        <v>67207</v>
      </c>
      <c r="D152" s="61">
        <v>68230</v>
      </c>
      <c r="E152" s="62">
        <v>1023</v>
      </c>
      <c r="F152" s="62">
        <v>0</v>
      </c>
      <c r="G152" s="62">
        <v>905774</v>
      </c>
      <c r="H152" s="62">
        <v>919564</v>
      </c>
      <c r="I152" s="62">
        <v>0</v>
      </c>
      <c r="J152" s="62">
        <v>13790</v>
      </c>
      <c r="K152" s="62">
        <v>570365</v>
      </c>
      <c r="L152" s="62">
        <v>579048</v>
      </c>
      <c r="M152" s="62">
        <v>0</v>
      </c>
      <c r="N152" s="62">
        <v>8683</v>
      </c>
    </row>
    <row r="153" spans="1:14" x14ac:dyDescent="0.2">
      <c r="A153" s="60">
        <v>297</v>
      </c>
      <c r="B153" s="60" t="s">
        <v>170</v>
      </c>
      <c r="C153" s="61">
        <v>131124</v>
      </c>
      <c r="D153" s="61">
        <v>134637</v>
      </c>
      <c r="E153" s="62">
        <v>3513</v>
      </c>
      <c r="F153" s="62">
        <v>0</v>
      </c>
      <c r="G153" s="62">
        <v>1767207</v>
      </c>
      <c r="H153" s="62">
        <v>1814548</v>
      </c>
      <c r="I153" s="62">
        <v>0</v>
      </c>
      <c r="J153" s="62">
        <v>47341</v>
      </c>
      <c r="K153" s="62">
        <v>1112810</v>
      </c>
      <c r="L153" s="62">
        <v>1142619</v>
      </c>
      <c r="M153" s="62">
        <v>0</v>
      </c>
      <c r="N153" s="62">
        <v>29809</v>
      </c>
    </row>
    <row r="154" spans="1:14" x14ac:dyDescent="0.2">
      <c r="A154" s="60">
        <v>298</v>
      </c>
      <c r="B154" s="60" t="s">
        <v>171</v>
      </c>
      <c r="C154" s="61">
        <v>137421</v>
      </c>
      <c r="D154" s="61">
        <v>135243</v>
      </c>
      <c r="E154" s="62">
        <v>0</v>
      </c>
      <c r="F154" s="62">
        <v>2178</v>
      </c>
      <c r="G154" s="62">
        <v>1852068</v>
      </c>
      <c r="H154" s="62">
        <v>1822718</v>
      </c>
      <c r="I154" s="62">
        <v>29350</v>
      </c>
      <c r="J154" s="62">
        <v>0</v>
      </c>
      <c r="K154" s="62">
        <v>1166246</v>
      </c>
      <c r="L154" s="62">
        <v>1147763</v>
      </c>
      <c r="M154" s="62">
        <v>18483</v>
      </c>
      <c r="N154" s="62">
        <v>0</v>
      </c>
    </row>
    <row r="155" spans="1:14" x14ac:dyDescent="0.2">
      <c r="A155" s="60">
        <v>299</v>
      </c>
      <c r="B155" s="60" t="s">
        <v>172</v>
      </c>
      <c r="C155" s="61">
        <v>81159</v>
      </c>
      <c r="D155" s="61">
        <v>83635</v>
      </c>
      <c r="E155" s="62">
        <v>2476</v>
      </c>
      <c r="F155" s="62">
        <v>0</v>
      </c>
      <c r="G155" s="62">
        <v>1093801</v>
      </c>
      <c r="H155" s="62">
        <v>1127172</v>
      </c>
      <c r="I155" s="62">
        <v>0</v>
      </c>
      <c r="J155" s="62">
        <v>33371</v>
      </c>
      <c r="K155" s="62">
        <v>688767</v>
      </c>
      <c r="L155" s="62">
        <v>709779</v>
      </c>
      <c r="M155" s="62">
        <v>0</v>
      </c>
      <c r="N155" s="62">
        <v>21012</v>
      </c>
    </row>
    <row r="156" spans="1:14" x14ac:dyDescent="0.2">
      <c r="A156" s="60">
        <v>301</v>
      </c>
      <c r="B156" s="60" t="s">
        <v>173</v>
      </c>
      <c r="C156" s="61">
        <v>264295</v>
      </c>
      <c r="D156" s="61">
        <v>263128</v>
      </c>
      <c r="E156" s="62">
        <v>0</v>
      </c>
      <c r="F156" s="62">
        <v>1167</v>
      </c>
      <c r="G156" s="62">
        <v>3561988</v>
      </c>
      <c r="H156" s="62">
        <v>3546264</v>
      </c>
      <c r="I156" s="62">
        <v>15724</v>
      </c>
      <c r="J156" s="62">
        <v>0</v>
      </c>
      <c r="K156" s="62">
        <v>2242977</v>
      </c>
      <c r="L156" s="62">
        <v>2233079</v>
      </c>
      <c r="M156" s="62">
        <v>9898</v>
      </c>
      <c r="N156" s="62">
        <v>0</v>
      </c>
    </row>
    <row r="157" spans="1:14" x14ac:dyDescent="0.2">
      <c r="A157" s="60">
        <v>305</v>
      </c>
      <c r="B157" s="60" t="s">
        <v>174</v>
      </c>
      <c r="C157" s="61">
        <v>0</v>
      </c>
      <c r="D157" s="61">
        <v>0</v>
      </c>
      <c r="E157" s="62">
        <v>0</v>
      </c>
      <c r="F157" s="62">
        <v>0</v>
      </c>
      <c r="G157" s="62">
        <v>0</v>
      </c>
      <c r="H157" s="62">
        <v>0</v>
      </c>
      <c r="I157" s="62">
        <v>0</v>
      </c>
      <c r="J157" s="62">
        <v>0</v>
      </c>
      <c r="K157" s="62">
        <v>0</v>
      </c>
      <c r="L157" s="62">
        <v>0</v>
      </c>
      <c r="M157" s="62">
        <v>0</v>
      </c>
      <c r="N157" s="62">
        <v>0</v>
      </c>
    </row>
    <row r="158" spans="1:14" x14ac:dyDescent="0.2">
      <c r="A158" s="60">
        <v>310</v>
      </c>
      <c r="B158" s="60" t="s">
        <v>175</v>
      </c>
      <c r="C158" s="61">
        <v>78478</v>
      </c>
      <c r="D158" s="61">
        <v>86103</v>
      </c>
      <c r="E158" s="62">
        <v>7625</v>
      </c>
      <c r="F158" s="62">
        <v>0</v>
      </c>
      <c r="G158" s="62">
        <v>1057678</v>
      </c>
      <c r="H158" s="62">
        <v>1160440</v>
      </c>
      <c r="I158" s="62">
        <v>0</v>
      </c>
      <c r="J158" s="62">
        <v>102762</v>
      </c>
      <c r="K158" s="62">
        <v>666017</v>
      </c>
      <c r="L158" s="62">
        <v>730728</v>
      </c>
      <c r="M158" s="62">
        <v>0</v>
      </c>
      <c r="N158" s="62">
        <v>64711</v>
      </c>
    </row>
    <row r="159" spans="1:14" x14ac:dyDescent="0.2">
      <c r="A159" s="60">
        <v>311</v>
      </c>
      <c r="B159" s="60" t="s">
        <v>176</v>
      </c>
      <c r="C159" s="61">
        <v>0</v>
      </c>
      <c r="D159" s="61">
        <v>0</v>
      </c>
      <c r="E159" s="62">
        <v>0</v>
      </c>
      <c r="F159" s="62">
        <v>0</v>
      </c>
      <c r="G159" s="62">
        <v>0</v>
      </c>
      <c r="H159" s="62">
        <v>0</v>
      </c>
      <c r="I159" s="62">
        <v>0</v>
      </c>
      <c r="J159" s="62">
        <v>0</v>
      </c>
      <c r="K159" s="62">
        <v>0</v>
      </c>
      <c r="L159" s="62">
        <v>0</v>
      </c>
      <c r="M159" s="62">
        <v>0</v>
      </c>
      <c r="N159" s="62">
        <v>0</v>
      </c>
    </row>
    <row r="160" spans="1:14" x14ac:dyDescent="0.2">
      <c r="A160" s="60">
        <v>319</v>
      </c>
      <c r="B160" s="60" t="s">
        <v>177</v>
      </c>
      <c r="C160" s="61">
        <v>0</v>
      </c>
      <c r="D160" s="61">
        <v>0</v>
      </c>
      <c r="E160" s="62">
        <v>0</v>
      </c>
      <c r="F160" s="62">
        <v>0</v>
      </c>
      <c r="G160" s="62">
        <v>0</v>
      </c>
      <c r="H160" s="62">
        <v>0</v>
      </c>
      <c r="I160" s="62">
        <v>0</v>
      </c>
      <c r="J160" s="62">
        <v>0</v>
      </c>
      <c r="K160" s="62">
        <v>0</v>
      </c>
      <c r="L160" s="62">
        <v>0</v>
      </c>
      <c r="M160" s="62">
        <v>0</v>
      </c>
      <c r="N160" s="62">
        <v>0</v>
      </c>
    </row>
    <row r="161" spans="1:14" x14ac:dyDescent="0.2">
      <c r="A161" s="60">
        <v>320</v>
      </c>
      <c r="B161" s="60" t="s">
        <v>178</v>
      </c>
      <c r="C161" s="61">
        <v>44495</v>
      </c>
      <c r="D161" s="61">
        <v>45766</v>
      </c>
      <c r="E161" s="62">
        <v>1271</v>
      </c>
      <c r="F161" s="62">
        <v>0</v>
      </c>
      <c r="G161" s="62">
        <v>599673</v>
      </c>
      <c r="H161" s="62">
        <v>616804</v>
      </c>
      <c r="I161" s="62">
        <v>0</v>
      </c>
      <c r="J161" s="62">
        <v>17131</v>
      </c>
      <c r="K161" s="62">
        <v>377614</v>
      </c>
      <c r="L161" s="62">
        <v>388401</v>
      </c>
      <c r="M161" s="62">
        <v>0</v>
      </c>
      <c r="N161" s="62">
        <v>10787</v>
      </c>
    </row>
    <row r="162" spans="1:14" x14ac:dyDescent="0.2">
      <c r="A162" s="60">
        <v>325</v>
      </c>
      <c r="B162" s="60" t="s">
        <v>179</v>
      </c>
      <c r="C162" s="61">
        <v>0</v>
      </c>
      <c r="D162" s="61">
        <v>0</v>
      </c>
      <c r="E162" s="62">
        <v>0</v>
      </c>
      <c r="F162" s="62">
        <v>0</v>
      </c>
      <c r="G162" s="62">
        <v>0</v>
      </c>
      <c r="H162" s="62">
        <v>0</v>
      </c>
      <c r="I162" s="62">
        <v>0</v>
      </c>
      <c r="J162" s="62">
        <v>0</v>
      </c>
      <c r="K162" s="62">
        <v>0</v>
      </c>
      <c r="L162" s="62">
        <v>0</v>
      </c>
      <c r="M162" s="62">
        <v>0</v>
      </c>
      <c r="N162" s="62">
        <v>0</v>
      </c>
    </row>
    <row r="163" spans="1:14" x14ac:dyDescent="0.2">
      <c r="A163" s="60">
        <v>326</v>
      </c>
      <c r="B163" s="60" t="s">
        <v>180</v>
      </c>
      <c r="C163" s="61">
        <v>0</v>
      </c>
      <c r="D163" s="61">
        <v>0</v>
      </c>
      <c r="E163" s="62">
        <v>0</v>
      </c>
      <c r="F163" s="62">
        <v>0</v>
      </c>
      <c r="G163" s="62">
        <v>0</v>
      </c>
      <c r="H163" s="62">
        <v>0</v>
      </c>
      <c r="I163" s="62">
        <v>0</v>
      </c>
      <c r="J163" s="62">
        <v>0</v>
      </c>
      <c r="K163" s="62">
        <v>0</v>
      </c>
      <c r="L163" s="62">
        <v>0</v>
      </c>
      <c r="M163" s="62">
        <v>0</v>
      </c>
      <c r="N163" s="62">
        <v>0</v>
      </c>
    </row>
    <row r="164" spans="1:14" x14ac:dyDescent="0.2">
      <c r="A164" s="60">
        <v>330</v>
      </c>
      <c r="B164" s="60" t="s">
        <v>181</v>
      </c>
      <c r="C164" s="61">
        <v>663</v>
      </c>
      <c r="D164" s="61">
        <v>674</v>
      </c>
      <c r="E164" s="62">
        <v>11</v>
      </c>
      <c r="F164" s="62">
        <v>0</v>
      </c>
      <c r="G164" s="62">
        <v>8937</v>
      </c>
      <c r="H164" s="62">
        <v>9079</v>
      </c>
      <c r="I164" s="62">
        <v>0</v>
      </c>
      <c r="J164" s="62">
        <v>142</v>
      </c>
      <c r="K164" s="62">
        <v>5627</v>
      </c>
      <c r="L164" s="62">
        <v>5717</v>
      </c>
      <c r="M164" s="62">
        <v>0</v>
      </c>
      <c r="N164" s="62">
        <v>90</v>
      </c>
    </row>
    <row r="165" spans="1:14" x14ac:dyDescent="0.2">
      <c r="A165" s="60">
        <v>350</v>
      </c>
      <c r="B165" s="60" t="s">
        <v>182</v>
      </c>
      <c r="C165" s="61">
        <v>18676</v>
      </c>
      <c r="D165" s="61">
        <v>22970</v>
      </c>
      <c r="E165" s="62">
        <v>4294</v>
      </c>
      <c r="F165" s="62">
        <v>0</v>
      </c>
      <c r="G165" s="62">
        <v>251702</v>
      </c>
      <c r="H165" s="62">
        <v>309571</v>
      </c>
      <c r="I165" s="62">
        <v>0</v>
      </c>
      <c r="J165" s="62">
        <v>57869</v>
      </c>
      <c r="K165" s="62">
        <v>158496</v>
      </c>
      <c r="L165" s="62">
        <v>194936</v>
      </c>
      <c r="M165" s="62">
        <v>0</v>
      </c>
      <c r="N165" s="62">
        <v>36440</v>
      </c>
    </row>
    <row r="166" spans="1:14" x14ac:dyDescent="0.2">
      <c r="A166" s="60">
        <v>360</v>
      </c>
      <c r="B166" s="60" t="s">
        <v>183</v>
      </c>
      <c r="C166" s="61">
        <v>12132</v>
      </c>
      <c r="D166" s="61">
        <v>12620</v>
      </c>
      <c r="E166" s="62">
        <v>488</v>
      </c>
      <c r="F166" s="62">
        <v>0</v>
      </c>
      <c r="G166" s="62">
        <v>163504</v>
      </c>
      <c r="H166" s="62">
        <v>170089</v>
      </c>
      <c r="I166" s="62">
        <v>0</v>
      </c>
      <c r="J166" s="62">
        <v>6585</v>
      </c>
      <c r="K166" s="62">
        <v>102956</v>
      </c>
      <c r="L166" s="62">
        <v>107105</v>
      </c>
      <c r="M166" s="62">
        <v>0</v>
      </c>
      <c r="N166" s="62">
        <v>4149</v>
      </c>
    </row>
    <row r="167" spans="1:14" x14ac:dyDescent="0.2">
      <c r="A167" s="60">
        <v>400</v>
      </c>
      <c r="B167" s="60" t="s">
        <v>184</v>
      </c>
      <c r="C167" s="61">
        <v>0</v>
      </c>
      <c r="D167" s="61">
        <v>412</v>
      </c>
      <c r="E167" s="62">
        <v>412</v>
      </c>
      <c r="F167" s="62">
        <v>0</v>
      </c>
      <c r="G167" s="62">
        <v>0</v>
      </c>
      <c r="H167" s="62">
        <v>5546</v>
      </c>
      <c r="I167" s="62">
        <v>0</v>
      </c>
      <c r="J167" s="62">
        <v>5546</v>
      </c>
      <c r="K167" s="62">
        <v>0</v>
      </c>
      <c r="L167" s="62">
        <v>3492</v>
      </c>
      <c r="M167" s="62">
        <v>0</v>
      </c>
      <c r="N167" s="62">
        <v>3492</v>
      </c>
    </row>
    <row r="168" spans="1:14" x14ac:dyDescent="0.2">
      <c r="A168" s="60">
        <v>402</v>
      </c>
      <c r="B168" s="60" t="s">
        <v>185</v>
      </c>
      <c r="C168" s="61">
        <v>94618</v>
      </c>
      <c r="D168" s="61">
        <v>91622</v>
      </c>
      <c r="E168" s="62">
        <v>0</v>
      </c>
      <c r="F168" s="62">
        <v>2996</v>
      </c>
      <c r="G168" s="62">
        <v>1275205</v>
      </c>
      <c r="H168" s="62">
        <v>1234818</v>
      </c>
      <c r="I168" s="62">
        <v>40387</v>
      </c>
      <c r="J168" s="62">
        <v>0</v>
      </c>
      <c r="K168" s="62">
        <v>802994</v>
      </c>
      <c r="L168" s="62">
        <v>777564</v>
      </c>
      <c r="M168" s="62">
        <v>25430</v>
      </c>
      <c r="N168" s="62">
        <v>0</v>
      </c>
    </row>
    <row r="169" spans="1:14" x14ac:dyDescent="0.2">
      <c r="A169" s="60">
        <v>403</v>
      </c>
      <c r="B169" s="60" t="s">
        <v>186</v>
      </c>
      <c r="C169" s="61">
        <v>269872</v>
      </c>
      <c r="D169" s="61">
        <v>273477</v>
      </c>
      <c r="E169" s="62">
        <v>3605</v>
      </c>
      <c r="F169" s="62">
        <v>0</v>
      </c>
      <c r="G169" s="62">
        <v>3637163</v>
      </c>
      <c r="H169" s="62">
        <v>3685737</v>
      </c>
      <c r="I169" s="62">
        <v>0</v>
      </c>
      <c r="J169" s="62">
        <v>48574</v>
      </c>
      <c r="K169" s="62">
        <v>2290318</v>
      </c>
      <c r="L169" s="62">
        <v>2320905</v>
      </c>
      <c r="M169" s="62">
        <v>0</v>
      </c>
      <c r="N169" s="62">
        <v>30587</v>
      </c>
    </row>
    <row r="170" spans="1:14" x14ac:dyDescent="0.2">
      <c r="A170" s="60">
        <v>405</v>
      </c>
      <c r="B170" s="60" t="s">
        <v>187</v>
      </c>
      <c r="C170" s="61">
        <v>2608</v>
      </c>
      <c r="D170" s="61">
        <v>2649</v>
      </c>
      <c r="E170" s="62">
        <v>41</v>
      </c>
      <c r="F170" s="62">
        <v>0</v>
      </c>
      <c r="G170" s="62">
        <v>35145</v>
      </c>
      <c r="H170" s="62">
        <v>35702</v>
      </c>
      <c r="I170" s="62">
        <v>0</v>
      </c>
      <c r="J170" s="62">
        <v>557</v>
      </c>
      <c r="K170" s="62">
        <v>22134</v>
      </c>
      <c r="L170" s="62">
        <v>22481</v>
      </c>
      <c r="M170" s="62">
        <v>0</v>
      </c>
      <c r="N170" s="62">
        <v>347</v>
      </c>
    </row>
    <row r="171" spans="1:14" x14ac:dyDescent="0.2">
      <c r="A171" s="60">
        <v>407</v>
      </c>
      <c r="B171" s="60" t="s">
        <v>188</v>
      </c>
      <c r="C171" s="61">
        <v>0</v>
      </c>
      <c r="D171" s="61">
        <v>0</v>
      </c>
      <c r="E171" s="62">
        <v>0</v>
      </c>
      <c r="F171" s="62">
        <v>0</v>
      </c>
      <c r="G171" s="62">
        <v>0</v>
      </c>
      <c r="H171" s="62">
        <v>0</v>
      </c>
      <c r="I171" s="62">
        <v>0</v>
      </c>
      <c r="J171" s="62">
        <v>0</v>
      </c>
      <c r="K171" s="62">
        <v>-1</v>
      </c>
      <c r="L171" s="62">
        <v>0</v>
      </c>
      <c r="M171" s="62">
        <v>0</v>
      </c>
      <c r="N171" s="62">
        <v>1</v>
      </c>
    </row>
    <row r="172" spans="1:14" x14ac:dyDescent="0.2">
      <c r="A172" s="60">
        <v>408</v>
      </c>
      <c r="B172" s="60" t="s">
        <v>189</v>
      </c>
      <c r="C172" s="61">
        <v>0</v>
      </c>
      <c r="D172" s="61">
        <v>0</v>
      </c>
      <c r="E172" s="62">
        <v>0</v>
      </c>
      <c r="F172" s="62">
        <v>0</v>
      </c>
      <c r="G172" s="62">
        <v>0</v>
      </c>
      <c r="H172" s="62">
        <v>0</v>
      </c>
      <c r="I172" s="62">
        <v>0</v>
      </c>
      <c r="J172" s="62">
        <v>0</v>
      </c>
      <c r="K172" s="62">
        <v>0</v>
      </c>
      <c r="L172" s="62">
        <v>0</v>
      </c>
      <c r="M172" s="62">
        <v>0</v>
      </c>
      <c r="N172" s="62">
        <v>0</v>
      </c>
    </row>
    <row r="173" spans="1:14" x14ac:dyDescent="0.2">
      <c r="A173" s="60">
        <v>409</v>
      </c>
      <c r="B173" s="60" t="s">
        <v>190</v>
      </c>
      <c r="C173" s="61">
        <v>110608</v>
      </c>
      <c r="D173" s="61">
        <v>109620</v>
      </c>
      <c r="E173" s="62">
        <v>0</v>
      </c>
      <c r="F173" s="62">
        <v>988</v>
      </c>
      <c r="G173" s="62">
        <v>1490696</v>
      </c>
      <c r="H173" s="62">
        <v>1477385</v>
      </c>
      <c r="I173" s="62">
        <v>13311</v>
      </c>
      <c r="J173" s="62">
        <v>0</v>
      </c>
      <c r="K173" s="62">
        <v>938689</v>
      </c>
      <c r="L173" s="62">
        <v>930308</v>
      </c>
      <c r="M173" s="62">
        <v>8381</v>
      </c>
      <c r="N173" s="62">
        <v>0</v>
      </c>
    </row>
    <row r="174" spans="1:14" x14ac:dyDescent="0.2">
      <c r="A174" s="60">
        <v>411</v>
      </c>
      <c r="B174" s="60" t="s">
        <v>191</v>
      </c>
      <c r="C174" s="61">
        <v>150792</v>
      </c>
      <c r="D174" s="61">
        <v>151880</v>
      </c>
      <c r="E174" s="62">
        <v>1088</v>
      </c>
      <c r="F174" s="62">
        <v>0</v>
      </c>
      <c r="G174" s="62">
        <v>2032275</v>
      </c>
      <c r="H174" s="62">
        <v>2046938</v>
      </c>
      <c r="I174" s="62">
        <v>0</v>
      </c>
      <c r="J174" s="62">
        <v>14663</v>
      </c>
      <c r="K174" s="62">
        <v>1279721</v>
      </c>
      <c r="L174" s="62">
        <v>1288955</v>
      </c>
      <c r="M174" s="62">
        <v>0</v>
      </c>
      <c r="N174" s="62">
        <v>9234</v>
      </c>
    </row>
    <row r="175" spans="1:14" x14ac:dyDescent="0.2">
      <c r="A175" s="60">
        <v>413</v>
      </c>
      <c r="B175" s="60" t="s">
        <v>192</v>
      </c>
      <c r="C175" s="61">
        <v>5789</v>
      </c>
      <c r="D175" s="61">
        <v>4847</v>
      </c>
      <c r="E175" s="62">
        <v>0</v>
      </c>
      <c r="F175" s="62">
        <v>942</v>
      </c>
      <c r="G175" s="62">
        <v>78018</v>
      </c>
      <c r="H175" s="62">
        <v>65328</v>
      </c>
      <c r="I175" s="62">
        <v>12690</v>
      </c>
      <c r="J175" s="62">
        <v>0</v>
      </c>
      <c r="K175" s="62">
        <v>49128</v>
      </c>
      <c r="L175" s="62">
        <v>41137</v>
      </c>
      <c r="M175" s="62">
        <v>7991</v>
      </c>
      <c r="N175" s="62">
        <v>0</v>
      </c>
    </row>
    <row r="176" spans="1:14" x14ac:dyDescent="0.2">
      <c r="A176" s="60">
        <v>417</v>
      </c>
      <c r="B176" s="60" t="s">
        <v>193</v>
      </c>
      <c r="C176" s="61">
        <v>1596</v>
      </c>
      <c r="D176" s="61">
        <v>1833</v>
      </c>
      <c r="E176" s="62">
        <v>237</v>
      </c>
      <c r="F176" s="62">
        <v>0</v>
      </c>
      <c r="G176" s="62">
        <v>21514</v>
      </c>
      <c r="H176" s="62">
        <v>24703</v>
      </c>
      <c r="I176" s="62">
        <v>0</v>
      </c>
      <c r="J176" s="62">
        <v>3189</v>
      </c>
      <c r="K176" s="62">
        <v>13546</v>
      </c>
      <c r="L176" s="62">
        <v>15556</v>
      </c>
      <c r="M176" s="62">
        <v>0</v>
      </c>
      <c r="N176" s="62">
        <v>2010</v>
      </c>
    </row>
    <row r="177" spans="1:14" x14ac:dyDescent="0.2">
      <c r="A177" s="60">
        <v>423</v>
      </c>
      <c r="B177" s="60" t="s">
        <v>194</v>
      </c>
      <c r="C177" s="61">
        <v>23401</v>
      </c>
      <c r="D177" s="61">
        <v>26769</v>
      </c>
      <c r="E177" s="62">
        <v>3368</v>
      </c>
      <c r="F177" s="62">
        <v>0</v>
      </c>
      <c r="G177" s="62">
        <v>315387</v>
      </c>
      <c r="H177" s="62">
        <v>360777</v>
      </c>
      <c r="I177" s="62">
        <v>0</v>
      </c>
      <c r="J177" s="62">
        <v>45390</v>
      </c>
      <c r="K177" s="62">
        <v>198601</v>
      </c>
      <c r="L177" s="62">
        <v>227181</v>
      </c>
      <c r="M177" s="62">
        <v>0</v>
      </c>
      <c r="N177" s="62">
        <v>28580</v>
      </c>
    </row>
    <row r="178" spans="1:14" x14ac:dyDescent="0.2">
      <c r="A178" s="60">
        <v>425</v>
      </c>
      <c r="B178" s="60" t="s">
        <v>195</v>
      </c>
      <c r="C178" s="61">
        <v>79250</v>
      </c>
      <c r="D178" s="61">
        <v>76782</v>
      </c>
      <c r="E178" s="62">
        <v>0</v>
      </c>
      <c r="F178" s="62">
        <v>2468</v>
      </c>
      <c r="G178" s="62">
        <v>1068080</v>
      </c>
      <c r="H178" s="62">
        <v>1034816</v>
      </c>
      <c r="I178" s="62">
        <v>33264</v>
      </c>
      <c r="J178" s="62">
        <v>0</v>
      </c>
      <c r="K178" s="62">
        <v>672568</v>
      </c>
      <c r="L178" s="62">
        <v>651623</v>
      </c>
      <c r="M178" s="62">
        <v>20945</v>
      </c>
      <c r="N178" s="62">
        <v>0</v>
      </c>
    </row>
    <row r="179" spans="1:14" x14ac:dyDescent="0.2">
      <c r="A179" s="60">
        <v>440</v>
      </c>
      <c r="B179" s="60" t="s">
        <v>196</v>
      </c>
      <c r="C179" s="61">
        <v>467648</v>
      </c>
      <c r="D179" s="61">
        <v>478017</v>
      </c>
      <c r="E179" s="62">
        <v>10369</v>
      </c>
      <c r="F179" s="62">
        <v>0</v>
      </c>
      <c r="G179" s="62">
        <v>6302656</v>
      </c>
      <c r="H179" s="62">
        <v>6442400</v>
      </c>
      <c r="I179" s="62">
        <v>0</v>
      </c>
      <c r="J179" s="62">
        <v>139744</v>
      </c>
      <c r="K179" s="62">
        <v>3968777</v>
      </c>
      <c r="L179" s="62">
        <v>4056773</v>
      </c>
      <c r="M179" s="62">
        <v>0</v>
      </c>
      <c r="N179" s="62">
        <v>87996</v>
      </c>
    </row>
    <row r="180" spans="1:14" x14ac:dyDescent="0.2">
      <c r="A180" s="60">
        <v>450</v>
      </c>
      <c r="B180" s="60" t="s">
        <v>197</v>
      </c>
      <c r="C180" s="61">
        <v>0</v>
      </c>
      <c r="D180" s="61">
        <v>0</v>
      </c>
      <c r="E180" s="62">
        <v>0</v>
      </c>
      <c r="F180" s="62">
        <v>0</v>
      </c>
      <c r="G180" s="62">
        <v>0</v>
      </c>
      <c r="H180" s="62">
        <v>0</v>
      </c>
      <c r="I180" s="62">
        <v>0</v>
      </c>
      <c r="J180" s="62">
        <v>0</v>
      </c>
      <c r="K180" s="62">
        <v>0</v>
      </c>
      <c r="L180" s="62">
        <v>0</v>
      </c>
      <c r="M180" s="62">
        <v>0</v>
      </c>
      <c r="N180" s="62">
        <v>0</v>
      </c>
    </row>
    <row r="181" spans="1:14" x14ac:dyDescent="0.2">
      <c r="A181" s="60">
        <v>451</v>
      </c>
      <c r="B181" s="60" t="s">
        <v>198</v>
      </c>
      <c r="C181" s="61">
        <v>0</v>
      </c>
      <c r="D181" s="61">
        <v>0</v>
      </c>
      <c r="E181" s="62">
        <v>0</v>
      </c>
      <c r="F181" s="62">
        <v>0</v>
      </c>
      <c r="G181" s="62">
        <v>0</v>
      </c>
      <c r="H181" s="62">
        <v>0</v>
      </c>
      <c r="I181" s="62">
        <v>0</v>
      </c>
      <c r="J181" s="62">
        <v>0</v>
      </c>
      <c r="K181" s="62">
        <v>0</v>
      </c>
      <c r="L181" s="62">
        <v>0</v>
      </c>
      <c r="M181" s="62">
        <v>0</v>
      </c>
      <c r="N181" s="62">
        <v>0</v>
      </c>
    </row>
    <row r="182" spans="1:14" x14ac:dyDescent="0.2">
      <c r="A182" s="60">
        <v>452</v>
      </c>
      <c r="B182" s="60" t="s">
        <v>199</v>
      </c>
      <c r="C182" s="61">
        <v>0</v>
      </c>
      <c r="D182" s="61">
        <v>0</v>
      </c>
      <c r="E182" s="62">
        <v>0</v>
      </c>
      <c r="F182" s="62">
        <v>0</v>
      </c>
      <c r="G182" s="62">
        <v>0</v>
      </c>
      <c r="H182" s="62">
        <v>0</v>
      </c>
      <c r="I182" s="62">
        <v>0</v>
      </c>
      <c r="J182" s="62">
        <v>0</v>
      </c>
      <c r="K182" s="62">
        <v>0</v>
      </c>
      <c r="L182" s="62">
        <v>0</v>
      </c>
      <c r="M182" s="62">
        <v>0</v>
      </c>
      <c r="N182" s="62">
        <v>0</v>
      </c>
    </row>
    <row r="183" spans="1:14" x14ac:dyDescent="0.2">
      <c r="A183" s="60">
        <v>453</v>
      </c>
      <c r="B183" s="60" t="s">
        <v>200</v>
      </c>
      <c r="C183" s="61">
        <v>0</v>
      </c>
      <c r="D183" s="61">
        <v>0</v>
      </c>
      <c r="E183" s="62">
        <v>0</v>
      </c>
      <c r="F183" s="62">
        <v>0</v>
      </c>
      <c r="G183" s="62">
        <v>0</v>
      </c>
      <c r="H183" s="62">
        <v>0</v>
      </c>
      <c r="I183" s="62">
        <v>0</v>
      </c>
      <c r="J183" s="62">
        <v>0</v>
      </c>
      <c r="K183" s="62">
        <v>0</v>
      </c>
      <c r="L183" s="62">
        <v>0</v>
      </c>
      <c r="M183" s="62">
        <v>0</v>
      </c>
      <c r="N183" s="62">
        <v>0</v>
      </c>
    </row>
    <row r="184" spans="1:14" ht="25.5" x14ac:dyDescent="0.2">
      <c r="A184" s="60">
        <v>454</v>
      </c>
      <c r="B184" s="60" t="s">
        <v>201</v>
      </c>
      <c r="C184" s="61">
        <v>1649</v>
      </c>
      <c r="D184" s="61">
        <v>1809</v>
      </c>
      <c r="E184" s="62">
        <v>160</v>
      </c>
      <c r="F184" s="62">
        <v>0</v>
      </c>
      <c r="G184" s="62">
        <v>22220</v>
      </c>
      <c r="H184" s="62">
        <v>24375</v>
      </c>
      <c r="I184" s="62">
        <v>0</v>
      </c>
      <c r="J184" s="62">
        <v>2155</v>
      </c>
      <c r="K184" s="62">
        <v>13988</v>
      </c>
      <c r="L184" s="62">
        <v>15349</v>
      </c>
      <c r="M184" s="62">
        <v>0</v>
      </c>
      <c r="N184" s="62">
        <v>1361</v>
      </c>
    </row>
    <row r="185" spans="1:14" x14ac:dyDescent="0.2">
      <c r="A185" s="60">
        <v>501</v>
      </c>
      <c r="B185" s="60" t="s">
        <v>202</v>
      </c>
      <c r="C185" s="61">
        <v>4658570</v>
      </c>
      <c r="D185" s="61">
        <v>4666752</v>
      </c>
      <c r="E185" s="62">
        <v>8182</v>
      </c>
      <c r="F185" s="62">
        <v>0</v>
      </c>
      <c r="G185" s="62">
        <v>62785191</v>
      </c>
      <c r="H185" s="62">
        <v>62895442</v>
      </c>
      <c r="I185" s="62">
        <v>0</v>
      </c>
      <c r="J185" s="62">
        <v>110251</v>
      </c>
      <c r="K185" s="62">
        <v>39535820</v>
      </c>
      <c r="L185" s="62">
        <v>39605194</v>
      </c>
      <c r="M185" s="62">
        <v>0</v>
      </c>
      <c r="N185" s="62">
        <v>69374</v>
      </c>
    </row>
    <row r="186" spans="1:14" x14ac:dyDescent="0.2">
      <c r="A186" s="60">
        <v>502</v>
      </c>
      <c r="B186" s="60" t="s">
        <v>203</v>
      </c>
      <c r="C186" s="61">
        <v>0</v>
      </c>
      <c r="D186" s="61">
        <v>0</v>
      </c>
      <c r="E186" s="62">
        <v>0</v>
      </c>
      <c r="F186" s="62">
        <v>0</v>
      </c>
      <c r="G186" s="62">
        <v>0</v>
      </c>
      <c r="H186" s="62">
        <v>0</v>
      </c>
      <c r="I186" s="62">
        <v>0</v>
      </c>
      <c r="J186" s="62">
        <v>0</v>
      </c>
      <c r="K186" s="62">
        <v>0</v>
      </c>
      <c r="L186" s="62">
        <v>0</v>
      </c>
      <c r="M186" s="62">
        <v>0</v>
      </c>
      <c r="N186" s="62">
        <v>0</v>
      </c>
    </row>
    <row r="187" spans="1:14" x14ac:dyDescent="0.2">
      <c r="A187" s="60">
        <v>505</v>
      </c>
      <c r="B187" s="60" t="s">
        <v>204</v>
      </c>
      <c r="C187" s="61">
        <v>38838</v>
      </c>
      <c r="D187" s="61">
        <v>33885</v>
      </c>
      <c r="E187" s="62">
        <v>0</v>
      </c>
      <c r="F187" s="62">
        <v>4953</v>
      </c>
      <c r="G187" s="62">
        <v>523427</v>
      </c>
      <c r="H187" s="62">
        <v>456679</v>
      </c>
      <c r="I187" s="62">
        <v>66748</v>
      </c>
      <c r="J187" s="62">
        <v>0</v>
      </c>
      <c r="K187" s="62">
        <v>329602</v>
      </c>
      <c r="L187" s="62">
        <v>287570</v>
      </c>
      <c r="M187" s="62">
        <v>42032</v>
      </c>
      <c r="N187" s="62">
        <v>0</v>
      </c>
    </row>
    <row r="188" spans="1:14" x14ac:dyDescent="0.2">
      <c r="A188" s="60">
        <v>506</v>
      </c>
      <c r="B188" s="60" t="s">
        <v>205</v>
      </c>
      <c r="C188" s="61">
        <v>12836</v>
      </c>
      <c r="D188" s="61">
        <v>13501</v>
      </c>
      <c r="E188" s="62">
        <v>665</v>
      </c>
      <c r="F188" s="62">
        <v>0</v>
      </c>
      <c r="G188" s="62">
        <v>172992</v>
      </c>
      <c r="H188" s="62">
        <v>181956</v>
      </c>
      <c r="I188" s="62">
        <v>0</v>
      </c>
      <c r="J188" s="62">
        <v>8964</v>
      </c>
      <c r="K188" s="62">
        <v>108936</v>
      </c>
      <c r="L188" s="62">
        <v>114577</v>
      </c>
      <c r="M188" s="62">
        <v>0</v>
      </c>
      <c r="N188" s="62">
        <v>5641</v>
      </c>
    </row>
    <row r="189" spans="1:14" x14ac:dyDescent="0.2">
      <c r="A189" s="60">
        <v>507</v>
      </c>
      <c r="B189" s="60" t="s">
        <v>206</v>
      </c>
      <c r="C189" s="61">
        <v>0</v>
      </c>
      <c r="D189" s="61">
        <v>0</v>
      </c>
      <c r="E189" s="62">
        <v>0</v>
      </c>
      <c r="F189" s="62">
        <v>0</v>
      </c>
      <c r="G189" s="62">
        <v>0</v>
      </c>
      <c r="H189" s="62">
        <v>0</v>
      </c>
      <c r="I189" s="62">
        <v>0</v>
      </c>
      <c r="J189" s="62">
        <v>0</v>
      </c>
      <c r="K189" s="62">
        <v>0</v>
      </c>
      <c r="L189" s="62">
        <v>0</v>
      </c>
      <c r="M189" s="62">
        <v>0</v>
      </c>
      <c r="N189" s="62">
        <v>0</v>
      </c>
    </row>
    <row r="190" spans="1:14" x14ac:dyDescent="0.2">
      <c r="A190" s="60">
        <v>522</v>
      </c>
      <c r="B190" s="60" t="s">
        <v>420</v>
      </c>
      <c r="C190" s="61">
        <v>193</v>
      </c>
      <c r="D190" s="61">
        <v>8415</v>
      </c>
      <c r="E190" s="62">
        <v>8222</v>
      </c>
      <c r="F190" s="62">
        <v>0</v>
      </c>
      <c r="G190" s="62">
        <v>2600</v>
      </c>
      <c r="H190" s="62">
        <v>113417</v>
      </c>
      <c r="I190" s="62">
        <v>0</v>
      </c>
      <c r="J190" s="62">
        <v>110817</v>
      </c>
      <c r="K190" s="62">
        <v>1637</v>
      </c>
      <c r="L190" s="62">
        <v>71418</v>
      </c>
      <c r="M190" s="62">
        <v>0</v>
      </c>
      <c r="N190" s="62">
        <v>69781</v>
      </c>
    </row>
    <row r="191" spans="1:14" x14ac:dyDescent="0.2">
      <c r="A191" s="60">
        <v>601</v>
      </c>
      <c r="B191" s="60" t="s">
        <v>207</v>
      </c>
      <c r="C191" s="61">
        <v>1768310</v>
      </c>
      <c r="D191" s="61">
        <v>1766166</v>
      </c>
      <c r="E191" s="62">
        <v>0</v>
      </c>
      <c r="F191" s="62">
        <v>2144</v>
      </c>
      <c r="G191" s="62">
        <v>23832122</v>
      </c>
      <c r="H191" s="62">
        <v>23803220</v>
      </c>
      <c r="I191" s="62">
        <v>28902</v>
      </c>
      <c r="J191" s="62">
        <v>0</v>
      </c>
      <c r="K191" s="62">
        <v>15007069</v>
      </c>
      <c r="L191" s="62">
        <v>14988863</v>
      </c>
      <c r="M191" s="62">
        <v>18206</v>
      </c>
      <c r="N191" s="62">
        <v>0</v>
      </c>
    </row>
    <row r="192" spans="1:14" x14ac:dyDescent="0.2">
      <c r="A192" s="60">
        <v>602</v>
      </c>
      <c r="B192" s="60" t="s">
        <v>208</v>
      </c>
      <c r="C192" s="61">
        <v>276609</v>
      </c>
      <c r="D192" s="61">
        <v>297371</v>
      </c>
      <c r="E192" s="62">
        <v>20762</v>
      </c>
      <c r="F192" s="62">
        <v>0</v>
      </c>
      <c r="G192" s="62">
        <v>3727950</v>
      </c>
      <c r="H192" s="62">
        <v>4007775</v>
      </c>
      <c r="I192" s="62">
        <v>0</v>
      </c>
      <c r="J192" s="62">
        <v>279825</v>
      </c>
      <c r="K192" s="62">
        <v>2347483</v>
      </c>
      <c r="L192" s="62">
        <v>2523692</v>
      </c>
      <c r="M192" s="62">
        <v>0</v>
      </c>
      <c r="N192" s="62">
        <v>176209</v>
      </c>
    </row>
    <row r="193" spans="1:14" x14ac:dyDescent="0.2">
      <c r="A193" s="60">
        <v>606</v>
      </c>
      <c r="B193" s="60" t="s">
        <v>209</v>
      </c>
      <c r="C193" s="61">
        <v>5539</v>
      </c>
      <c r="D193" s="61">
        <v>5367</v>
      </c>
      <c r="E193" s="62">
        <v>0</v>
      </c>
      <c r="F193" s="62">
        <v>172</v>
      </c>
      <c r="G193" s="62">
        <v>74651</v>
      </c>
      <c r="H193" s="62">
        <v>72331</v>
      </c>
      <c r="I193" s="62">
        <v>2320</v>
      </c>
      <c r="J193" s="62">
        <v>0</v>
      </c>
      <c r="K193" s="62">
        <v>47012</v>
      </c>
      <c r="L193" s="62">
        <v>45546</v>
      </c>
      <c r="M193" s="62">
        <v>1466</v>
      </c>
      <c r="N193" s="62">
        <v>0</v>
      </c>
    </row>
    <row r="194" spans="1:14" x14ac:dyDescent="0.2">
      <c r="A194" s="60">
        <v>701</v>
      </c>
      <c r="B194" s="60" t="s">
        <v>210</v>
      </c>
      <c r="C194" s="61">
        <v>209397</v>
      </c>
      <c r="D194" s="61">
        <v>218977</v>
      </c>
      <c r="E194" s="62">
        <v>9580</v>
      </c>
      <c r="F194" s="62">
        <v>0</v>
      </c>
      <c r="G194" s="62">
        <v>2822113</v>
      </c>
      <c r="H194" s="62">
        <v>2951232</v>
      </c>
      <c r="I194" s="62">
        <v>0</v>
      </c>
      <c r="J194" s="62">
        <v>129119</v>
      </c>
      <c r="K194" s="62">
        <v>1777082</v>
      </c>
      <c r="L194" s="62">
        <v>1858388</v>
      </c>
      <c r="M194" s="62">
        <v>0</v>
      </c>
      <c r="N194" s="62">
        <v>81306</v>
      </c>
    </row>
    <row r="195" spans="1:14" x14ac:dyDescent="0.2">
      <c r="A195" s="60">
        <v>702</v>
      </c>
      <c r="B195" s="60" t="s">
        <v>211</v>
      </c>
      <c r="C195" s="61">
        <v>126296</v>
      </c>
      <c r="D195" s="61">
        <v>126003</v>
      </c>
      <c r="E195" s="62">
        <v>0</v>
      </c>
      <c r="F195" s="62">
        <v>293</v>
      </c>
      <c r="G195" s="62">
        <v>1702132</v>
      </c>
      <c r="H195" s="62">
        <v>1698180</v>
      </c>
      <c r="I195" s="62">
        <v>3952</v>
      </c>
      <c r="J195" s="62">
        <v>0</v>
      </c>
      <c r="K195" s="62">
        <v>1071828</v>
      </c>
      <c r="L195" s="62">
        <v>1069342</v>
      </c>
      <c r="M195" s="62">
        <v>2486</v>
      </c>
      <c r="N195" s="62">
        <v>0</v>
      </c>
    </row>
    <row r="196" spans="1:14" x14ac:dyDescent="0.2">
      <c r="A196" s="60">
        <v>703</v>
      </c>
      <c r="B196" s="60" t="s">
        <v>212</v>
      </c>
      <c r="C196" s="61">
        <v>382037</v>
      </c>
      <c r="D196" s="61">
        <v>362465</v>
      </c>
      <c r="E196" s="62">
        <v>0</v>
      </c>
      <c r="F196" s="62">
        <v>19572</v>
      </c>
      <c r="G196" s="62">
        <v>5148841</v>
      </c>
      <c r="H196" s="62">
        <v>4885066</v>
      </c>
      <c r="I196" s="62">
        <v>263775</v>
      </c>
      <c r="J196" s="62">
        <v>0</v>
      </c>
      <c r="K196" s="62">
        <v>3242220</v>
      </c>
      <c r="L196" s="62">
        <v>3076121</v>
      </c>
      <c r="M196" s="62">
        <v>166099</v>
      </c>
      <c r="N196" s="62">
        <v>0</v>
      </c>
    </row>
    <row r="197" spans="1:14" x14ac:dyDescent="0.2">
      <c r="A197" s="60">
        <v>704</v>
      </c>
      <c r="B197" s="60" t="s">
        <v>213</v>
      </c>
      <c r="C197" s="61">
        <v>327832</v>
      </c>
      <c r="D197" s="61">
        <v>303317</v>
      </c>
      <c r="E197" s="62">
        <v>0</v>
      </c>
      <c r="F197" s="62">
        <v>24515</v>
      </c>
      <c r="G197" s="62">
        <v>4418302</v>
      </c>
      <c r="H197" s="62">
        <v>4087911</v>
      </c>
      <c r="I197" s="62">
        <v>330391</v>
      </c>
      <c r="J197" s="62">
        <v>0</v>
      </c>
      <c r="K197" s="62">
        <v>2782201</v>
      </c>
      <c r="L197" s="62">
        <v>2574154</v>
      </c>
      <c r="M197" s="62">
        <v>208047</v>
      </c>
      <c r="N197" s="62">
        <v>0</v>
      </c>
    </row>
    <row r="198" spans="1:14" x14ac:dyDescent="0.2">
      <c r="A198" s="60">
        <v>705</v>
      </c>
      <c r="B198" s="60" t="s">
        <v>214</v>
      </c>
      <c r="C198" s="61">
        <v>270831</v>
      </c>
      <c r="D198" s="61">
        <v>267755</v>
      </c>
      <c r="E198" s="62">
        <v>0</v>
      </c>
      <c r="F198" s="62">
        <v>3076</v>
      </c>
      <c r="G198" s="62">
        <v>3650086</v>
      </c>
      <c r="H198" s="62">
        <v>3608621</v>
      </c>
      <c r="I198" s="62">
        <v>41465</v>
      </c>
      <c r="J198" s="62">
        <v>0</v>
      </c>
      <c r="K198" s="62">
        <v>2298459</v>
      </c>
      <c r="L198" s="62">
        <v>2272345</v>
      </c>
      <c r="M198" s="62">
        <v>26114</v>
      </c>
      <c r="N198" s="62">
        <v>0</v>
      </c>
    </row>
    <row r="199" spans="1:14" x14ac:dyDescent="0.2">
      <c r="A199" s="60">
        <v>706</v>
      </c>
      <c r="B199" s="60" t="s">
        <v>215</v>
      </c>
      <c r="C199" s="61">
        <v>356554</v>
      </c>
      <c r="D199" s="61">
        <v>344029</v>
      </c>
      <c r="E199" s="62">
        <v>0</v>
      </c>
      <c r="F199" s="62">
        <v>12525</v>
      </c>
      <c r="G199" s="62">
        <v>4805404</v>
      </c>
      <c r="H199" s="62">
        <v>4636601</v>
      </c>
      <c r="I199" s="62">
        <v>168803</v>
      </c>
      <c r="J199" s="62">
        <v>0</v>
      </c>
      <c r="K199" s="62">
        <v>3025956</v>
      </c>
      <c r="L199" s="62">
        <v>2919663</v>
      </c>
      <c r="M199" s="62">
        <v>106293</v>
      </c>
      <c r="N199" s="62">
        <v>0</v>
      </c>
    </row>
    <row r="200" spans="1:14" x14ac:dyDescent="0.2">
      <c r="A200" s="60">
        <v>707</v>
      </c>
      <c r="B200" s="60" t="s">
        <v>216</v>
      </c>
      <c r="C200" s="61">
        <v>19825</v>
      </c>
      <c r="D200" s="61">
        <v>935</v>
      </c>
      <c r="E200" s="62">
        <v>0</v>
      </c>
      <c r="F200" s="62">
        <v>18890</v>
      </c>
      <c r="G200" s="62">
        <v>267185</v>
      </c>
      <c r="H200" s="62">
        <v>12597</v>
      </c>
      <c r="I200" s="62">
        <v>254588</v>
      </c>
      <c r="J200" s="62">
        <v>0</v>
      </c>
      <c r="K200" s="62">
        <v>168247</v>
      </c>
      <c r="L200" s="62">
        <v>7932</v>
      </c>
      <c r="M200" s="62">
        <v>160315</v>
      </c>
      <c r="N200" s="62">
        <v>0</v>
      </c>
    </row>
    <row r="201" spans="1:14" x14ac:dyDescent="0.2">
      <c r="A201" s="60">
        <v>708</v>
      </c>
      <c r="B201" s="60" t="s">
        <v>217</v>
      </c>
      <c r="C201" s="61">
        <v>66387</v>
      </c>
      <c r="D201" s="61">
        <v>58694</v>
      </c>
      <c r="E201" s="62">
        <v>0</v>
      </c>
      <c r="F201" s="62">
        <v>7693</v>
      </c>
      <c r="G201" s="62">
        <v>894715</v>
      </c>
      <c r="H201" s="62">
        <v>791039</v>
      </c>
      <c r="I201" s="62">
        <v>103676</v>
      </c>
      <c r="J201" s="62">
        <v>0</v>
      </c>
      <c r="K201" s="62">
        <v>563399</v>
      </c>
      <c r="L201" s="62">
        <v>498117</v>
      </c>
      <c r="M201" s="62">
        <v>65282</v>
      </c>
      <c r="N201" s="62">
        <v>0</v>
      </c>
    </row>
    <row r="202" spans="1:14" x14ac:dyDescent="0.2">
      <c r="A202" s="60">
        <v>709</v>
      </c>
      <c r="B202" s="60" t="s">
        <v>218</v>
      </c>
      <c r="C202" s="61">
        <v>0</v>
      </c>
      <c r="D202" s="61">
        <v>0</v>
      </c>
      <c r="E202" s="62">
        <v>0</v>
      </c>
      <c r="F202" s="62">
        <v>0</v>
      </c>
      <c r="G202" s="62">
        <v>0</v>
      </c>
      <c r="H202" s="62">
        <v>0</v>
      </c>
      <c r="I202" s="62">
        <v>0</v>
      </c>
      <c r="J202" s="62">
        <v>0</v>
      </c>
      <c r="K202" s="62">
        <v>0</v>
      </c>
      <c r="L202" s="62">
        <v>0</v>
      </c>
      <c r="M202" s="62">
        <v>0</v>
      </c>
      <c r="N202" s="62">
        <v>0</v>
      </c>
    </row>
    <row r="203" spans="1:14" x14ac:dyDescent="0.2">
      <c r="A203" s="60">
        <v>711</v>
      </c>
      <c r="B203" s="60" t="s">
        <v>219</v>
      </c>
      <c r="C203" s="61">
        <v>101982</v>
      </c>
      <c r="D203" s="61">
        <v>94034</v>
      </c>
      <c r="E203" s="62">
        <v>0</v>
      </c>
      <c r="F203" s="62">
        <v>7948</v>
      </c>
      <c r="G203" s="62">
        <v>1374441</v>
      </c>
      <c r="H203" s="62">
        <v>1267325</v>
      </c>
      <c r="I203" s="62">
        <v>107116</v>
      </c>
      <c r="J203" s="62">
        <v>0</v>
      </c>
      <c r="K203" s="62">
        <v>865483</v>
      </c>
      <c r="L203" s="62">
        <v>798033</v>
      </c>
      <c r="M203" s="62">
        <v>67450</v>
      </c>
      <c r="N203" s="62">
        <v>0</v>
      </c>
    </row>
    <row r="204" spans="1:14" x14ac:dyDescent="0.2">
      <c r="A204" s="60">
        <v>716</v>
      </c>
      <c r="B204" s="60" t="s">
        <v>220</v>
      </c>
      <c r="C204" s="61">
        <v>171605</v>
      </c>
      <c r="D204" s="61">
        <v>146227</v>
      </c>
      <c r="E204" s="62">
        <v>0</v>
      </c>
      <c r="F204" s="62">
        <v>25378</v>
      </c>
      <c r="G204" s="62">
        <v>2312775</v>
      </c>
      <c r="H204" s="62">
        <v>1970756</v>
      </c>
      <c r="I204" s="62">
        <v>342019</v>
      </c>
      <c r="J204" s="62">
        <v>0</v>
      </c>
      <c r="K204" s="62">
        <v>1456353</v>
      </c>
      <c r="L204" s="62">
        <v>1240983</v>
      </c>
      <c r="M204" s="62">
        <v>215370</v>
      </c>
      <c r="N204" s="62">
        <v>0</v>
      </c>
    </row>
    <row r="205" spans="1:14" x14ac:dyDescent="0.2">
      <c r="A205" s="60">
        <v>717</v>
      </c>
      <c r="B205" s="60" t="s">
        <v>221</v>
      </c>
      <c r="C205" s="61">
        <v>0</v>
      </c>
      <c r="D205" s="61">
        <v>0</v>
      </c>
      <c r="E205" s="62">
        <v>0</v>
      </c>
      <c r="F205" s="62">
        <v>0</v>
      </c>
      <c r="G205" s="62">
        <v>0</v>
      </c>
      <c r="H205" s="62">
        <v>0</v>
      </c>
      <c r="I205" s="62">
        <v>0</v>
      </c>
      <c r="J205" s="62">
        <v>0</v>
      </c>
      <c r="K205" s="62">
        <v>0</v>
      </c>
      <c r="L205" s="62">
        <v>0</v>
      </c>
      <c r="M205" s="62">
        <v>0</v>
      </c>
      <c r="N205" s="62">
        <v>0</v>
      </c>
    </row>
    <row r="206" spans="1:14" x14ac:dyDescent="0.2">
      <c r="A206" s="60">
        <v>718</v>
      </c>
      <c r="B206" s="60" t="s">
        <v>222</v>
      </c>
      <c r="C206" s="61">
        <v>156996</v>
      </c>
      <c r="D206" s="61">
        <v>158526</v>
      </c>
      <c r="E206" s="62">
        <v>1530</v>
      </c>
      <c r="F206" s="62">
        <v>0</v>
      </c>
      <c r="G206" s="62">
        <v>2115887</v>
      </c>
      <c r="H206" s="62">
        <v>2136506</v>
      </c>
      <c r="I206" s="62">
        <v>0</v>
      </c>
      <c r="J206" s="62">
        <v>20619</v>
      </c>
      <c r="K206" s="62">
        <v>1332374</v>
      </c>
      <c r="L206" s="62">
        <v>1345356</v>
      </c>
      <c r="M206" s="62">
        <v>0</v>
      </c>
      <c r="N206" s="62">
        <v>12982</v>
      </c>
    </row>
    <row r="207" spans="1:14" x14ac:dyDescent="0.2">
      <c r="A207" s="60">
        <v>719</v>
      </c>
      <c r="B207" s="60" t="s">
        <v>223</v>
      </c>
      <c r="C207" s="61">
        <v>0</v>
      </c>
      <c r="D207" s="61">
        <v>0</v>
      </c>
      <c r="E207" s="62">
        <v>0</v>
      </c>
      <c r="F207" s="62">
        <v>0</v>
      </c>
      <c r="G207" s="62">
        <v>0</v>
      </c>
      <c r="H207" s="62">
        <v>0</v>
      </c>
      <c r="I207" s="62">
        <v>0</v>
      </c>
      <c r="J207" s="62">
        <v>0</v>
      </c>
      <c r="K207" s="62">
        <v>0</v>
      </c>
      <c r="L207" s="62">
        <v>0</v>
      </c>
      <c r="M207" s="62">
        <v>0</v>
      </c>
      <c r="N207" s="62">
        <v>0</v>
      </c>
    </row>
    <row r="208" spans="1:14" x14ac:dyDescent="0.2">
      <c r="A208" s="60">
        <v>720</v>
      </c>
      <c r="B208" s="60" t="s">
        <v>224</v>
      </c>
      <c r="C208" s="61">
        <v>291710</v>
      </c>
      <c r="D208" s="61">
        <v>309195</v>
      </c>
      <c r="E208" s="62">
        <v>17485</v>
      </c>
      <c r="F208" s="62">
        <v>0</v>
      </c>
      <c r="G208" s="62">
        <v>3931472</v>
      </c>
      <c r="H208" s="62">
        <v>4167121</v>
      </c>
      <c r="I208" s="62">
        <v>0</v>
      </c>
      <c r="J208" s="62">
        <v>235649</v>
      </c>
      <c r="K208" s="62">
        <v>2475643</v>
      </c>
      <c r="L208" s="62">
        <v>2624032</v>
      </c>
      <c r="M208" s="62">
        <v>0</v>
      </c>
      <c r="N208" s="62">
        <v>148389</v>
      </c>
    </row>
    <row r="209" spans="1:14" x14ac:dyDescent="0.2">
      <c r="A209" s="60">
        <v>721</v>
      </c>
      <c r="B209" s="60" t="s">
        <v>225</v>
      </c>
      <c r="C209" s="61">
        <v>0</v>
      </c>
      <c r="D209" s="61">
        <v>0</v>
      </c>
      <c r="E209" s="62">
        <v>0</v>
      </c>
      <c r="F209" s="62">
        <v>0</v>
      </c>
      <c r="G209" s="62">
        <v>0</v>
      </c>
      <c r="H209" s="62">
        <v>0</v>
      </c>
      <c r="I209" s="62">
        <v>0</v>
      </c>
      <c r="J209" s="62">
        <v>0</v>
      </c>
      <c r="K209" s="62">
        <v>0</v>
      </c>
      <c r="L209" s="62">
        <v>0</v>
      </c>
      <c r="M209" s="62">
        <v>0</v>
      </c>
      <c r="N209" s="62">
        <v>0</v>
      </c>
    </row>
    <row r="210" spans="1:14" x14ac:dyDescent="0.2">
      <c r="A210" s="60">
        <v>722</v>
      </c>
      <c r="B210" s="60" t="s">
        <v>226</v>
      </c>
      <c r="C210" s="61">
        <v>0</v>
      </c>
      <c r="D210" s="61">
        <v>0</v>
      </c>
      <c r="E210" s="62">
        <v>0</v>
      </c>
      <c r="F210" s="62">
        <v>0</v>
      </c>
      <c r="G210" s="62">
        <v>0</v>
      </c>
      <c r="H210" s="62">
        <v>0</v>
      </c>
      <c r="I210" s="62">
        <v>0</v>
      </c>
      <c r="J210" s="62">
        <v>0</v>
      </c>
      <c r="K210" s="62">
        <v>0</v>
      </c>
      <c r="L210" s="62">
        <v>0</v>
      </c>
      <c r="M210" s="62">
        <v>0</v>
      </c>
      <c r="N210" s="62">
        <v>0</v>
      </c>
    </row>
    <row r="211" spans="1:14" x14ac:dyDescent="0.2">
      <c r="A211" s="60">
        <v>723</v>
      </c>
      <c r="B211" s="60" t="s">
        <v>227</v>
      </c>
      <c r="C211" s="61">
        <v>142406</v>
      </c>
      <c r="D211" s="61">
        <v>138079</v>
      </c>
      <c r="E211" s="62">
        <v>0</v>
      </c>
      <c r="F211" s="62">
        <v>4327</v>
      </c>
      <c r="G211" s="62">
        <v>1919257</v>
      </c>
      <c r="H211" s="62">
        <v>1860931</v>
      </c>
      <c r="I211" s="62">
        <v>58326</v>
      </c>
      <c r="J211" s="62">
        <v>0</v>
      </c>
      <c r="K211" s="62">
        <v>1208552</v>
      </c>
      <c r="L211" s="62">
        <v>1171827</v>
      </c>
      <c r="M211" s="62">
        <v>36725</v>
      </c>
      <c r="N211" s="62">
        <v>0</v>
      </c>
    </row>
    <row r="212" spans="1:14" x14ac:dyDescent="0.2">
      <c r="A212" s="60">
        <v>724</v>
      </c>
      <c r="B212" s="60" t="s">
        <v>228</v>
      </c>
      <c r="C212" s="61">
        <v>152007</v>
      </c>
      <c r="D212" s="61">
        <v>163086</v>
      </c>
      <c r="E212" s="62">
        <v>11079</v>
      </c>
      <c r="F212" s="62">
        <v>0</v>
      </c>
      <c r="G212" s="62">
        <v>2048656</v>
      </c>
      <c r="H212" s="62">
        <v>2197972</v>
      </c>
      <c r="I212" s="62">
        <v>0</v>
      </c>
      <c r="J212" s="62">
        <v>149316</v>
      </c>
      <c r="K212" s="62">
        <v>1290035</v>
      </c>
      <c r="L212" s="62">
        <v>1384060</v>
      </c>
      <c r="M212" s="62">
        <v>0</v>
      </c>
      <c r="N212" s="62">
        <v>94025</v>
      </c>
    </row>
    <row r="213" spans="1:14" x14ac:dyDescent="0.2">
      <c r="A213" s="60">
        <v>725</v>
      </c>
      <c r="B213" s="60" t="s">
        <v>229</v>
      </c>
      <c r="C213" s="61">
        <v>0</v>
      </c>
      <c r="D213" s="61">
        <v>0</v>
      </c>
      <c r="E213" s="62">
        <v>0</v>
      </c>
      <c r="F213" s="62">
        <v>0</v>
      </c>
      <c r="G213" s="62">
        <v>0</v>
      </c>
      <c r="H213" s="62">
        <v>0</v>
      </c>
      <c r="I213" s="62">
        <v>0</v>
      </c>
      <c r="J213" s="62">
        <v>0</v>
      </c>
      <c r="K213" s="62">
        <v>1</v>
      </c>
      <c r="L213" s="62">
        <v>0</v>
      </c>
      <c r="M213" s="62">
        <v>1</v>
      </c>
      <c r="N213" s="62">
        <v>0</v>
      </c>
    </row>
    <row r="214" spans="1:14" x14ac:dyDescent="0.2">
      <c r="A214" s="60">
        <v>726</v>
      </c>
      <c r="B214" s="60" t="s">
        <v>230</v>
      </c>
      <c r="C214" s="61">
        <v>0</v>
      </c>
      <c r="D214" s="61">
        <v>0</v>
      </c>
      <c r="E214" s="62">
        <v>0</v>
      </c>
      <c r="F214" s="62">
        <v>0</v>
      </c>
      <c r="G214" s="62">
        <v>0</v>
      </c>
      <c r="H214" s="62">
        <v>0</v>
      </c>
      <c r="I214" s="62">
        <v>0</v>
      </c>
      <c r="J214" s="62">
        <v>0</v>
      </c>
      <c r="K214" s="62">
        <v>0</v>
      </c>
      <c r="L214" s="62">
        <v>0</v>
      </c>
      <c r="M214" s="62">
        <v>0</v>
      </c>
      <c r="N214" s="62">
        <v>0</v>
      </c>
    </row>
    <row r="215" spans="1:14" x14ac:dyDescent="0.2">
      <c r="A215" s="60">
        <v>728</v>
      </c>
      <c r="B215" s="60" t="s">
        <v>231</v>
      </c>
      <c r="C215" s="61">
        <v>180027</v>
      </c>
      <c r="D215" s="61">
        <v>189490</v>
      </c>
      <c r="E215" s="62">
        <v>9463</v>
      </c>
      <c r="F215" s="62">
        <v>0</v>
      </c>
      <c r="G215" s="62">
        <v>2426282</v>
      </c>
      <c r="H215" s="62">
        <v>2553828</v>
      </c>
      <c r="I215" s="62">
        <v>0</v>
      </c>
      <c r="J215" s="62">
        <v>127546</v>
      </c>
      <c r="K215" s="62">
        <v>1527831</v>
      </c>
      <c r="L215" s="62">
        <v>1608143</v>
      </c>
      <c r="M215" s="62">
        <v>0</v>
      </c>
      <c r="N215" s="62">
        <v>80312</v>
      </c>
    </row>
    <row r="216" spans="1:14" x14ac:dyDescent="0.2">
      <c r="A216" s="60">
        <v>729</v>
      </c>
      <c r="B216" s="60" t="s">
        <v>232</v>
      </c>
      <c r="C216" s="61">
        <v>166613</v>
      </c>
      <c r="D216" s="61">
        <v>150317</v>
      </c>
      <c r="E216" s="62">
        <v>0</v>
      </c>
      <c r="F216" s="62">
        <v>16296</v>
      </c>
      <c r="G216" s="62">
        <v>2245502</v>
      </c>
      <c r="H216" s="62">
        <v>2025878</v>
      </c>
      <c r="I216" s="62">
        <v>219624</v>
      </c>
      <c r="J216" s="62">
        <v>0</v>
      </c>
      <c r="K216" s="62">
        <v>1413991</v>
      </c>
      <c r="L216" s="62">
        <v>1275694</v>
      </c>
      <c r="M216" s="62">
        <v>138297</v>
      </c>
      <c r="N216" s="62">
        <v>0</v>
      </c>
    </row>
    <row r="217" spans="1:14" x14ac:dyDescent="0.2">
      <c r="A217" s="60">
        <v>730</v>
      </c>
      <c r="B217" s="60" t="s">
        <v>233</v>
      </c>
      <c r="C217" s="61">
        <v>0</v>
      </c>
      <c r="D217" s="61">
        <v>0</v>
      </c>
      <c r="E217" s="62">
        <v>0</v>
      </c>
      <c r="F217" s="62">
        <v>0</v>
      </c>
      <c r="G217" s="62">
        <v>0</v>
      </c>
      <c r="H217" s="62">
        <v>0</v>
      </c>
      <c r="I217" s="62">
        <v>0</v>
      </c>
      <c r="J217" s="62">
        <v>0</v>
      </c>
      <c r="K217" s="62">
        <v>0</v>
      </c>
      <c r="L217" s="62">
        <v>0</v>
      </c>
      <c r="M217" s="62">
        <v>0</v>
      </c>
      <c r="N217" s="62">
        <v>0</v>
      </c>
    </row>
    <row r="218" spans="1:14" x14ac:dyDescent="0.2">
      <c r="A218" s="60">
        <v>731</v>
      </c>
      <c r="B218" s="60" t="s">
        <v>234</v>
      </c>
      <c r="C218" s="61">
        <v>0</v>
      </c>
      <c r="D218" s="61">
        <v>0</v>
      </c>
      <c r="E218" s="62">
        <v>0</v>
      </c>
      <c r="F218" s="62">
        <v>0</v>
      </c>
      <c r="G218" s="62">
        <v>0</v>
      </c>
      <c r="H218" s="62">
        <v>0</v>
      </c>
      <c r="I218" s="62">
        <v>0</v>
      </c>
      <c r="J218" s="62">
        <v>0</v>
      </c>
      <c r="K218" s="62">
        <v>0</v>
      </c>
      <c r="L218" s="62">
        <v>0</v>
      </c>
      <c r="M218" s="62">
        <v>0</v>
      </c>
      <c r="N218" s="62">
        <v>0</v>
      </c>
    </row>
    <row r="219" spans="1:14" x14ac:dyDescent="0.2">
      <c r="A219" s="60">
        <v>733</v>
      </c>
      <c r="B219" s="60" t="s">
        <v>235</v>
      </c>
      <c r="C219" s="61">
        <v>129678</v>
      </c>
      <c r="D219" s="61">
        <v>10974</v>
      </c>
      <c r="E219" s="62">
        <v>0</v>
      </c>
      <c r="F219" s="62">
        <v>118704</v>
      </c>
      <c r="G219" s="62">
        <v>1747719</v>
      </c>
      <c r="H219" s="62">
        <v>147898</v>
      </c>
      <c r="I219" s="62">
        <v>1599821</v>
      </c>
      <c r="J219" s="62">
        <v>0</v>
      </c>
      <c r="K219" s="62">
        <v>1100537</v>
      </c>
      <c r="L219" s="62">
        <v>93131</v>
      </c>
      <c r="M219" s="62">
        <v>1007406</v>
      </c>
      <c r="N219" s="62">
        <v>0</v>
      </c>
    </row>
    <row r="220" spans="1:14" x14ac:dyDescent="0.2">
      <c r="A220" s="60">
        <v>734</v>
      </c>
      <c r="B220" s="60" t="s">
        <v>236</v>
      </c>
      <c r="C220" s="61">
        <v>136984</v>
      </c>
      <c r="D220" s="61">
        <v>10008</v>
      </c>
      <c r="E220" s="62">
        <v>0</v>
      </c>
      <c r="F220" s="62">
        <v>126976</v>
      </c>
      <c r="G220" s="62">
        <v>1846176</v>
      </c>
      <c r="H220" s="62">
        <v>134883</v>
      </c>
      <c r="I220" s="62">
        <v>1711293</v>
      </c>
      <c r="J220" s="62">
        <v>0</v>
      </c>
      <c r="K220" s="62">
        <v>1162535</v>
      </c>
      <c r="L220" s="62">
        <v>84936</v>
      </c>
      <c r="M220" s="62">
        <v>1077599</v>
      </c>
      <c r="N220" s="62">
        <v>0</v>
      </c>
    </row>
    <row r="221" spans="1:14" x14ac:dyDescent="0.2">
      <c r="A221" s="60">
        <v>735</v>
      </c>
      <c r="B221" s="60" t="s">
        <v>237</v>
      </c>
      <c r="C221" s="61">
        <v>267324</v>
      </c>
      <c r="D221" s="61">
        <v>273143</v>
      </c>
      <c r="E221" s="62">
        <v>5819</v>
      </c>
      <c r="F221" s="62">
        <v>0</v>
      </c>
      <c r="G221" s="62">
        <v>3602812</v>
      </c>
      <c r="H221" s="62">
        <v>3681241</v>
      </c>
      <c r="I221" s="62">
        <v>0</v>
      </c>
      <c r="J221" s="62">
        <v>78429</v>
      </c>
      <c r="K221" s="62">
        <v>2268684</v>
      </c>
      <c r="L221" s="62">
        <v>2318074</v>
      </c>
      <c r="M221" s="62">
        <v>0</v>
      </c>
      <c r="N221" s="62">
        <v>49390</v>
      </c>
    </row>
    <row r="222" spans="1:14" x14ac:dyDescent="0.2">
      <c r="A222" s="60">
        <v>736</v>
      </c>
      <c r="B222" s="60" t="s">
        <v>238</v>
      </c>
      <c r="C222" s="61">
        <v>0</v>
      </c>
      <c r="D222" s="61">
        <v>0</v>
      </c>
      <c r="E222" s="62">
        <v>0</v>
      </c>
      <c r="F222" s="62">
        <v>0</v>
      </c>
      <c r="G222" s="62">
        <v>0</v>
      </c>
      <c r="H222" s="62">
        <v>0</v>
      </c>
      <c r="I222" s="62">
        <v>0</v>
      </c>
      <c r="J222" s="62">
        <v>0</v>
      </c>
      <c r="K222" s="62">
        <v>0</v>
      </c>
      <c r="L222" s="62">
        <v>0</v>
      </c>
      <c r="M222" s="62">
        <v>0</v>
      </c>
      <c r="N222" s="62">
        <v>0</v>
      </c>
    </row>
    <row r="223" spans="1:14" x14ac:dyDescent="0.2">
      <c r="A223" s="60">
        <v>737</v>
      </c>
      <c r="B223" s="60" t="s">
        <v>239</v>
      </c>
      <c r="C223" s="61">
        <v>129353</v>
      </c>
      <c r="D223" s="61">
        <v>118225</v>
      </c>
      <c r="E223" s="62">
        <v>0</v>
      </c>
      <c r="F223" s="62">
        <v>11128</v>
      </c>
      <c r="G223" s="62">
        <v>1743341</v>
      </c>
      <c r="H223" s="62">
        <v>1593357</v>
      </c>
      <c r="I223" s="62">
        <v>149984</v>
      </c>
      <c r="J223" s="62">
        <v>0</v>
      </c>
      <c r="K223" s="62">
        <v>1097780</v>
      </c>
      <c r="L223" s="62">
        <v>1003335</v>
      </c>
      <c r="M223" s="62">
        <v>94445</v>
      </c>
      <c r="N223" s="62">
        <v>0</v>
      </c>
    </row>
    <row r="224" spans="1:14" x14ac:dyDescent="0.2">
      <c r="A224" s="60">
        <v>738</v>
      </c>
      <c r="B224" s="60" t="s">
        <v>240</v>
      </c>
      <c r="C224" s="61">
        <v>593</v>
      </c>
      <c r="D224" s="61">
        <v>0</v>
      </c>
      <c r="E224" s="62">
        <v>0</v>
      </c>
      <c r="F224" s="62">
        <v>593</v>
      </c>
      <c r="G224" s="62">
        <v>7990</v>
      </c>
      <c r="H224" s="62">
        <v>0</v>
      </c>
      <c r="I224" s="62">
        <v>7990</v>
      </c>
      <c r="J224" s="62">
        <v>0</v>
      </c>
      <c r="K224" s="62">
        <v>5032</v>
      </c>
      <c r="L224" s="62">
        <v>0</v>
      </c>
      <c r="M224" s="62">
        <v>5032</v>
      </c>
      <c r="N224" s="62">
        <v>0</v>
      </c>
    </row>
    <row r="225" spans="1:14" x14ac:dyDescent="0.2">
      <c r="A225" s="60">
        <v>739</v>
      </c>
      <c r="B225" s="60" t="s">
        <v>241</v>
      </c>
      <c r="C225" s="61">
        <v>93404</v>
      </c>
      <c r="D225" s="61">
        <v>86126</v>
      </c>
      <c r="E225" s="62">
        <v>0</v>
      </c>
      <c r="F225" s="62">
        <v>7278</v>
      </c>
      <c r="G225" s="62">
        <v>1258832</v>
      </c>
      <c r="H225" s="62">
        <v>1160750</v>
      </c>
      <c r="I225" s="62">
        <v>98082</v>
      </c>
      <c r="J225" s="62">
        <v>0</v>
      </c>
      <c r="K225" s="62">
        <v>792684</v>
      </c>
      <c r="L225" s="62">
        <v>730923</v>
      </c>
      <c r="M225" s="62">
        <v>61761</v>
      </c>
      <c r="N225" s="62">
        <v>0</v>
      </c>
    </row>
    <row r="226" spans="1:14" x14ac:dyDescent="0.2">
      <c r="A226" s="60">
        <v>740</v>
      </c>
      <c r="B226" s="60" t="s">
        <v>242</v>
      </c>
      <c r="C226" s="61">
        <v>0</v>
      </c>
      <c r="D226" s="61">
        <v>0</v>
      </c>
      <c r="E226" s="62">
        <v>0</v>
      </c>
      <c r="F226" s="62">
        <v>0</v>
      </c>
      <c r="G226" s="62">
        <v>0</v>
      </c>
      <c r="H226" s="62">
        <v>0</v>
      </c>
      <c r="I226" s="62">
        <v>0</v>
      </c>
      <c r="J226" s="62">
        <v>0</v>
      </c>
      <c r="K226" s="62">
        <v>0</v>
      </c>
      <c r="L226" s="62">
        <v>0</v>
      </c>
      <c r="M226" s="62">
        <v>0</v>
      </c>
      <c r="N226" s="62">
        <v>0</v>
      </c>
    </row>
    <row r="227" spans="1:14" x14ac:dyDescent="0.2">
      <c r="A227" s="60">
        <v>741</v>
      </c>
      <c r="B227" s="60" t="s">
        <v>243</v>
      </c>
      <c r="C227" s="61">
        <v>259493</v>
      </c>
      <c r="D227" s="61">
        <v>254380</v>
      </c>
      <c r="E227" s="62">
        <v>0</v>
      </c>
      <c r="F227" s="62">
        <v>5113</v>
      </c>
      <c r="G227" s="62">
        <v>3497276</v>
      </c>
      <c r="H227" s="62">
        <v>3428360</v>
      </c>
      <c r="I227" s="62">
        <v>68916</v>
      </c>
      <c r="J227" s="62">
        <v>0</v>
      </c>
      <c r="K227" s="62">
        <v>2202230</v>
      </c>
      <c r="L227" s="62">
        <v>2158835</v>
      </c>
      <c r="M227" s="62">
        <v>43395</v>
      </c>
      <c r="N227" s="62">
        <v>0</v>
      </c>
    </row>
    <row r="228" spans="1:14" x14ac:dyDescent="0.2">
      <c r="A228" s="60">
        <v>742</v>
      </c>
      <c r="B228" s="60" t="s">
        <v>244</v>
      </c>
      <c r="C228" s="61">
        <v>79337</v>
      </c>
      <c r="D228" s="61">
        <v>83531</v>
      </c>
      <c r="E228" s="62">
        <v>4194</v>
      </c>
      <c r="F228" s="62">
        <v>0</v>
      </c>
      <c r="G228" s="62">
        <v>1069250</v>
      </c>
      <c r="H228" s="62">
        <v>1125782</v>
      </c>
      <c r="I228" s="62">
        <v>0</v>
      </c>
      <c r="J228" s="62">
        <v>56532</v>
      </c>
      <c r="K228" s="62">
        <v>673311</v>
      </c>
      <c r="L228" s="62">
        <v>708904</v>
      </c>
      <c r="M228" s="62">
        <v>0</v>
      </c>
      <c r="N228" s="62">
        <v>35593</v>
      </c>
    </row>
    <row r="229" spans="1:14" x14ac:dyDescent="0.2">
      <c r="A229" s="60">
        <v>743</v>
      </c>
      <c r="B229" s="60" t="s">
        <v>245</v>
      </c>
      <c r="C229" s="61">
        <v>183846</v>
      </c>
      <c r="D229" s="61">
        <v>167570</v>
      </c>
      <c r="E229" s="62">
        <v>0</v>
      </c>
      <c r="F229" s="62">
        <v>16276</v>
      </c>
      <c r="G229" s="62">
        <v>2477752</v>
      </c>
      <c r="H229" s="62">
        <v>2258401</v>
      </c>
      <c r="I229" s="62">
        <v>219351</v>
      </c>
      <c r="J229" s="62">
        <v>0</v>
      </c>
      <c r="K229" s="62">
        <v>1560237</v>
      </c>
      <c r="L229" s="62">
        <v>1422113</v>
      </c>
      <c r="M229" s="62">
        <v>138124</v>
      </c>
      <c r="N229" s="62">
        <v>0</v>
      </c>
    </row>
    <row r="230" spans="1:14" x14ac:dyDescent="0.2">
      <c r="A230" s="60">
        <v>744</v>
      </c>
      <c r="B230" s="60" t="s">
        <v>246</v>
      </c>
      <c r="C230" s="61">
        <v>0</v>
      </c>
      <c r="D230" s="61">
        <v>0</v>
      </c>
      <c r="E230" s="62">
        <v>0</v>
      </c>
      <c r="F230" s="62">
        <v>0</v>
      </c>
      <c r="G230" s="62">
        <v>0</v>
      </c>
      <c r="H230" s="62">
        <v>0</v>
      </c>
      <c r="I230" s="62">
        <v>0</v>
      </c>
      <c r="J230" s="62">
        <v>0</v>
      </c>
      <c r="K230" s="62">
        <v>0</v>
      </c>
      <c r="L230" s="62">
        <v>0</v>
      </c>
      <c r="M230" s="62">
        <v>0</v>
      </c>
      <c r="N230" s="62">
        <v>0</v>
      </c>
    </row>
    <row r="231" spans="1:14" x14ac:dyDescent="0.2">
      <c r="A231" s="60">
        <v>745</v>
      </c>
      <c r="B231" s="60" t="s">
        <v>247</v>
      </c>
      <c r="C231" s="61">
        <v>211548</v>
      </c>
      <c r="D231" s="61">
        <v>189349</v>
      </c>
      <c r="E231" s="62">
        <v>0</v>
      </c>
      <c r="F231" s="62">
        <v>22199</v>
      </c>
      <c r="G231" s="62">
        <v>2851106</v>
      </c>
      <c r="H231" s="62">
        <v>2551923</v>
      </c>
      <c r="I231" s="62">
        <v>299183</v>
      </c>
      <c r="J231" s="62">
        <v>0</v>
      </c>
      <c r="K231" s="62">
        <v>1795339</v>
      </c>
      <c r="L231" s="62">
        <v>1606943</v>
      </c>
      <c r="M231" s="62">
        <v>188396</v>
      </c>
      <c r="N231" s="62">
        <v>0</v>
      </c>
    </row>
    <row r="232" spans="1:14" x14ac:dyDescent="0.2">
      <c r="A232" s="60">
        <v>747</v>
      </c>
      <c r="B232" s="60" t="s">
        <v>248</v>
      </c>
      <c r="C232" s="61">
        <v>149057</v>
      </c>
      <c r="D232" s="61">
        <v>147408</v>
      </c>
      <c r="E232" s="62">
        <v>0</v>
      </c>
      <c r="F232" s="62">
        <v>1649</v>
      </c>
      <c r="G232" s="62">
        <v>2008898</v>
      </c>
      <c r="H232" s="62">
        <v>1986671</v>
      </c>
      <c r="I232" s="62">
        <v>22227</v>
      </c>
      <c r="J232" s="62">
        <v>0</v>
      </c>
      <c r="K232" s="62">
        <v>1264998</v>
      </c>
      <c r="L232" s="62">
        <v>1251005</v>
      </c>
      <c r="M232" s="62">
        <v>13993</v>
      </c>
      <c r="N232" s="62">
        <v>0</v>
      </c>
    </row>
    <row r="233" spans="1:14" x14ac:dyDescent="0.2">
      <c r="A233" s="60">
        <v>748</v>
      </c>
      <c r="B233" s="60" t="s">
        <v>249</v>
      </c>
      <c r="C233" s="61">
        <v>85717</v>
      </c>
      <c r="D233" s="61">
        <v>84781</v>
      </c>
      <c r="E233" s="62">
        <v>0</v>
      </c>
      <c r="F233" s="62">
        <v>936</v>
      </c>
      <c r="G233" s="62">
        <v>1155241</v>
      </c>
      <c r="H233" s="62">
        <v>1142620</v>
      </c>
      <c r="I233" s="62">
        <v>12621</v>
      </c>
      <c r="J233" s="62">
        <v>0</v>
      </c>
      <c r="K233" s="62">
        <v>727456</v>
      </c>
      <c r="L233" s="62">
        <v>719507</v>
      </c>
      <c r="M233" s="62">
        <v>7949</v>
      </c>
      <c r="N233" s="62">
        <v>0</v>
      </c>
    </row>
    <row r="234" spans="1:14" x14ac:dyDescent="0.2">
      <c r="A234" s="60">
        <v>749</v>
      </c>
      <c r="B234" s="60" t="s">
        <v>250</v>
      </c>
      <c r="C234" s="61">
        <v>178582</v>
      </c>
      <c r="D234" s="61">
        <v>162046</v>
      </c>
      <c r="E234" s="62">
        <v>0</v>
      </c>
      <c r="F234" s="62">
        <v>16536</v>
      </c>
      <c r="G234" s="62">
        <v>2406815</v>
      </c>
      <c r="H234" s="62">
        <v>2183951</v>
      </c>
      <c r="I234" s="62">
        <v>222864</v>
      </c>
      <c r="J234" s="62">
        <v>0</v>
      </c>
      <c r="K234" s="62">
        <v>1515568</v>
      </c>
      <c r="L234" s="62">
        <v>1375232</v>
      </c>
      <c r="M234" s="62">
        <v>140336</v>
      </c>
      <c r="N234" s="62">
        <v>0</v>
      </c>
    </row>
    <row r="235" spans="1:14" x14ac:dyDescent="0.2">
      <c r="A235" s="60">
        <v>750</v>
      </c>
      <c r="B235" s="60" t="s">
        <v>251</v>
      </c>
      <c r="C235" s="61">
        <v>0</v>
      </c>
      <c r="D235" s="61">
        <v>0</v>
      </c>
      <c r="E235" s="62">
        <v>0</v>
      </c>
      <c r="F235" s="62">
        <v>0</v>
      </c>
      <c r="G235" s="62">
        <v>0</v>
      </c>
      <c r="H235" s="62">
        <v>0</v>
      </c>
      <c r="I235" s="62">
        <v>0</v>
      </c>
      <c r="J235" s="62">
        <v>0</v>
      </c>
      <c r="K235" s="62">
        <v>0</v>
      </c>
      <c r="L235" s="62">
        <v>0</v>
      </c>
      <c r="M235" s="62">
        <v>0</v>
      </c>
      <c r="N235" s="62">
        <v>0</v>
      </c>
    </row>
    <row r="236" spans="1:14" x14ac:dyDescent="0.2">
      <c r="A236" s="60">
        <v>751</v>
      </c>
      <c r="B236" s="60" t="s">
        <v>252</v>
      </c>
      <c r="C236" s="61">
        <v>5231</v>
      </c>
      <c r="D236" s="61">
        <v>5205</v>
      </c>
      <c r="E236" s="62">
        <v>0</v>
      </c>
      <c r="F236" s="62">
        <v>26</v>
      </c>
      <c r="G236" s="62">
        <v>70506</v>
      </c>
      <c r="H236" s="62">
        <v>70156</v>
      </c>
      <c r="I236" s="62">
        <v>350</v>
      </c>
      <c r="J236" s="62">
        <v>0</v>
      </c>
      <c r="K236" s="62">
        <v>44396</v>
      </c>
      <c r="L236" s="62">
        <v>44177</v>
      </c>
      <c r="M236" s="62">
        <v>219</v>
      </c>
      <c r="N236" s="62">
        <v>0</v>
      </c>
    </row>
    <row r="237" spans="1:14" x14ac:dyDescent="0.2">
      <c r="A237" s="60">
        <v>752</v>
      </c>
      <c r="B237" s="60" t="s">
        <v>253</v>
      </c>
      <c r="C237" s="61">
        <v>275788</v>
      </c>
      <c r="D237" s="61">
        <v>249579</v>
      </c>
      <c r="E237" s="62">
        <v>0</v>
      </c>
      <c r="F237" s="62">
        <v>26209</v>
      </c>
      <c r="G237" s="62">
        <v>3716894</v>
      </c>
      <c r="H237" s="62">
        <v>3363659</v>
      </c>
      <c r="I237" s="62">
        <v>353235</v>
      </c>
      <c r="J237" s="62">
        <v>0</v>
      </c>
      <c r="K237" s="62">
        <v>2340527</v>
      </c>
      <c r="L237" s="62">
        <v>2118093</v>
      </c>
      <c r="M237" s="62">
        <v>222434</v>
      </c>
      <c r="N237" s="62">
        <v>0</v>
      </c>
    </row>
    <row r="238" spans="1:14" x14ac:dyDescent="0.2">
      <c r="A238" s="60">
        <v>753</v>
      </c>
      <c r="B238" s="60" t="s">
        <v>254</v>
      </c>
      <c r="C238" s="61">
        <v>195564</v>
      </c>
      <c r="D238" s="61">
        <v>185893</v>
      </c>
      <c r="E238" s="62">
        <v>0</v>
      </c>
      <c r="F238" s="62">
        <v>9671</v>
      </c>
      <c r="G238" s="62">
        <v>2635688</v>
      </c>
      <c r="H238" s="62">
        <v>2505342</v>
      </c>
      <c r="I238" s="62">
        <v>130346</v>
      </c>
      <c r="J238" s="62">
        <v>0</v>
      </c>
      <c r="K238" s="62">
        <v>1659692</v>
      </c>
      <c r="L238" s="62">
        <v>1577611</v>
      </c>
      <c r="M238" s="62">
        <v>82081</v>
      </c>
      <c r="N238" s="62">
        <v>0</v>
      </c>
    </row>
    <row r="239" spans="1:14" x14ac:dyDescent="0.2">
      <c r="A239" s="60">
        <v>754</v>
      </c>
      <c r="B239" s="60" t="s">
        <v>255</v>
      </c>
      <c r="C239" s="61">
        <v>171272</v>
      </c>
      <c r="D239" s="61">
        <v>123319</v>
      </c>
      <c r="E239" s="62">
        <v>0</v>
      </c>
      <c r="F239" s="62">
        <v>47953</v>
      </c>
      <c r="G239" s="62">
        <v>2308291</v>
      </c>
      <c r="H239" s="62">
        <v>1662014</v>
      </c>
      <c r="I239" s="62">
        <v>646277</v>
      </c>
      <c r="J239" s="62">
        <v>0</v>
      </c>
      <c r="K239" s="62">
        <v>1453530</v>
      </c>
      <c r="L239" s="62">
        <v>1046568</v>
      </c>
      <c r="M239" s="62">
        <v>406962</v>
      </c>
      <c r="N239" s="62">
        <v>0</v>
      </c>
    </row>
    <row r="240" spans="1:14" x14ac:dyDescent="0.2">
      <c r="A240" s="60">
        <v>756</v>
      </c>
      <c r="B240" s="60" t="s">
        <v>256</v>
      </c>
      <c r="C240" s="61">
        <v>378979</v>
      </c>
      <c r="D240" s="61">
        <v>386184</v>
      </c>
      <c r="E240" s="62">
        <v>7205</v>
      </c>
      <c r="F240" s="62">
        <v>0</v>
      </c>
      <c r="G240" s="62">
        <v>5107632</v>
      </c>
      <c r="H240" s="62">
        <v>5204730</v>
      </c>
      <c r="I240" s="62">
        <v>0</v>
      </c>
      <c r="J240" s="62">
        <v>97098</v>
      </c>
      <c r="K240" s="62">
        <v>3216271</v>
      </c>
      <c r="L240" s="62">
        <v>3277413</v>
      </c>
      <c r="M240" s="62">
        <v>0</v>
      </c>
      <c r="N240" s="62">
        <v>61142</v>
      </c>
    </row>
    <row r="241" spans="1:14" x14ac:dyDescent="0.2">
      <c r="A241" s="60">
        <v>757</v>
      </c>
      <c r="B241" s="60" t="s">
        <v>257</v>
      </c>
      <c r="C241" s="61">
        <v>85991</v>
      </c>
      <c r="D241" s="61">
        <v>84312</v>
      </c>
      <c r="E241" s="62">
        <v>0</v>
      </c>
      <c r="F241" s="62">
        <v>1679</v>
      </c>
      <c r="G241" s="62">
        <v>1158933</v>
      </c>
      <c r="H241" s="62">
        <v>1136304</v>
      </c>
      <c r="I241" s="62">
        <v>22629</v>
      </c>
      <c r="J241" s="62">
        <v>0</v>
      </c>
      <c r="K241" s="62">
        <v>729779</v>
      </c>
      <c r="L241" s="62">
        <v>715530</v>
      </c>
      <c r="M241" s="62">
        <v>14249</v>
      </c>
      <c r="N241" s="62">
        <v>0</v>
      </c>
    </row>
    <row r="242" spans="1:14" x14ac:dyDescent="0.2">
      <c r="A242" s="60">
        <v>759</v>
      </c>
      <c r="B242" s="60" t="s">
        <v>258</v>
      </c>
      <c r="C242" s="61">
        <v>0</v>
      </c>
      <c r="D242" s="61">
        <v>0</v>
      </c>
      <c r="E242" s="62">
        <v>0</v>
      </c>
      <c r="F242" s="62">
        <v>0</v>
      </c>
      <c r="G242" s="62">
        <v>0</v>
      </c>
      <c r="H242" s="62">
        <v>0</v>
      </c>
      <c r="I242" s="62">
        <v>0</v>
      </c>
      <c r="J242" s="62">
        <v>0</v>
      </c>
      <c r="K242" s="62">
        <v>0</v>
      </c>
      <c r="L242" s="62">
        <v>0</v>
      </c>
      <c r="M242" s="62">
        <v>0</v>
      </c>
      <c r="N242" s="62">
        <v>0</v>
      </c>
    </row>
    <row r="243" spans="1:14" x14ac:dyDescent="0.2">
      <c r="A243" s="60">
        <v>760</v>
      </c>
      <c r="B243" s="60" t="s">
        <v>259</v>
      </c>
      <c r="C243" s="61">
        <v>0</v>
      </c>
      <c r="D243" s="61">
        <v>0</v>
      </c>
      <c r="E243" s="62">
        <v>0</v>
      </c>
      <c r="F243" s="62">
        <v>0</v>
      </c>
      <c r="G243" s="62">
        <v>0</v>
      </c>
      <c r="H243" s="62">
        <v>0</v>
      </c>
      <c r="I243" s="62">
        <v>0</v>
      </c>
      <c r="J243" s="62">
        <v>0</v>
      </c>
      <c r="K243" s="62">
        <v>0</v>
      </c>
      <c r="L243" s="62">
        <v>0</v>
      </c>
      <c r="M243" s="62">
        <v>0</v>
      </c>
      <c r="N243" s="62">
        <v>0</v>
      </c>
    </row>
    <row r="244" spans="1:14" x14ac:dyDescent="0.2">
      <c r="A244" s="60">
        <v>761</v>
      </c>
      <c r="B244" s="60" t="s">
        <v>260</v>
      </c>
      <c r="C244" s="61">
        <v>75751</v>
      </c>
      <c r="D244" s="61">
        <v>70523</v>
      </c>
      <c r="E244" s="62">
        <v>0</v>
      </c>
      <c r="F244" s="62">
        <v>5228</v>
      </c>
      <c r="G244" s="62">
        <v>1020927</v>
      </c>
      <c r="H244" s="62">
        <v>950465</v>
      </c>
      <c r="I244" s="62">
        <v>70462</v>
      </c>
      <c r="J244" s="62">
        <v>0</v>
      </c>
      <c r="K244" s="62">
        <v>642877</v>
      </c>
      <c r="L244" s="62">
        <v>598507</v>
      </c>
      <c r="M244" s="62">
        <v>44370</v>
      </c>
      <c r="N244" s="62">
        <v>0</v>
      </c>
    </row>
    <row r="245" spans="1:14" x14ac:dyDescent="0.2">
      <c r="A245" s="60">
        <v>762</v>
      </c>
      <c r="B245" s="60" t="s">
        <v>261</v>
      </c>
      <c r="C245" s="61">
        <v>0</v>
      </c>
      <c r="D245" s="61">
        <v>0</v>
      </c>
      <c r="E245" s="62">
        <v>0</v>
      </c>
      <c r="F245" s="62">
        <v>0</v>
      </c>
      <c r="G245" s="62">
        <v>0</v>
      </c>
      <c r="H245" s="62">
        <v>0</v>
      </c>
      <c r="I245" s="62">
        <v>0</v>
      </c>
      <c r="J245" s="62">
        <v>0</v>
      </c>
      <c r="K245" s="62">
        <v>0</v>
      </c>
      <c r="L245" s="62">
        <v>0</v>
      </c>
      <c r="M245" s="62">
        <v>0</v>
      </c>
      <c r="N245" s="62">
        <v>0</v>
      </c>
    </row>
    <row r="246" spans="1:14" x14ac:dyDescent="0.2">
      <c r="A246" s="60">
        <v>765</v>
      </c>
      <c r="B246" s="60" t="s">
        <v>262</v>
      </c>
      <c r="C246" s="61">
        <v>937992</v>
      </c>
      <c r="D246" s="61">
        <v>878708</v>
      </c>
      <c r="E246" s="62">
        <v>0</v>
      </c>
      <c r="F246" s="62">
        <v>59284</v>
      </c>
      <c r="G246" s="62">
        <v>12641634</v>
      </c>
      <c r="H246" s="62">
        <v>11842642</v>
      </c>
      <c r="I246" s="62">
        <v>798992</v>
      </c>
      <c r="J246" s="62">
        <v>0</v>
      </c>
      <c r="K246" s="62">
        <v>7960427</v>
      </c>
      <c r="L246" s="62">
        <v>7457299</v>
      </c>
      <c r="M246" s="62">
        <v>503128</v>
      </c>
      <c r="N246" s="62">
        <v>0</v>
      </c>
    </row>
    <row r="247" spans="1:14" x14ac:dyDescent="0.2">
      <c r="A247" s="60">
        <v>766</v>
      </c>
      <c r="B247" s="60" t="s">
        <v>263</v>
      </c>
      <c r="C247" s="61">
        <v>3112</v>
      </c>
      <c r="D247" s="61">
        <v>5501</v>
      </c>
      <c r="E247" s="62">
        <v>2389</v>
      </c>
      <c r="F247" s="62">
        <v>0</v>
      </c>
      <c r="G247" s="62">
        <v>41948</v>
      </c>
      <c r="H247" s="62">
        <v>74139</v>
      </c>
      <c r="I247" s="62">
        <v>0</v>
      </c>
      <c r="J247" s="62">
        <v>32191</v>
      </c>
      <c r="K247" s="62">
        <v>26414</v>
      </c>
      <c r="L247" s="62">
        <v>46685</v>
      </c>
      <c r="M247" s="62">
        <v>0</v>
      </c>
      <c r="N247" s="62">
        <v>20271</v>
      </c>
    </row>
    <row r="248" spans="1:14" x14ac:dyDescent="0.2">
      <c r="A248" s="60">
        <v>767</v>
      </c>
      <c r="B248" s="60" t="s">
        <v>264</v>
      </c>
      <c r="C248" s="61">
        <v>791785</v>
      </c>
      <c r="D248" s="61">
        <v>781947</v>
      </c>
      <c r="E248" s="62">
        <v>0</v>
      </c>
      <c r="F248" s="62">
        <v>9838</v>
      </c>
      <c r="G248" s="62">
        <v>10671159</v>
      </c>
      <c r="H248" s="62">
        <v>10538569</v>
      </c>
      <c r="I248" s="62">
        <v>132590</v>
      </c>
      <c r="J248" s="62">
        <v>0</v>
      </c>
      <c r="K248" s="62">
        <v>6719620</v>
      </c>
      <c r="L248" s="62">
        <v>6636126</v>
      </c>
      <c r="M248" s="62">
        <v>83494</v>
      </c>
      <c r="N248" s="62">
        <v>0</v>
      </c>
    </row>
    <row r="249" spans="1:14" x14ac:dyDescent="0.2">
      <c r="A249" s="60">
        <v>768</v>
      </c>
      <c r="B249" s="60" t="s">
        <v>265</v>
      </c>
      <c r="C249" s="61">
        <v>183259</v>
      </c>
      <c r="D249" s="61">
        <v>176801</v>
      </c>
      <c r="E249" s="62">
        <v>0</v>
      </c>
      <c r="F249" s="62">
        <v>6458</v>
      </c>
      <c r="G249" s="62">
        <v>2469851</v>
      </c>
      <c r="H249" s="62">
        <v>2382804</v>
      </c>
      <c r="I249" s="62">
        <v>87047</v>
      </c>
      <c r="J249" s="62">
        <v>0</v>
      </c>
      <c r="K249" s="62">
        <v>1555262</v>
      </c>
      <c r="L249" s="62">
        <v>1500449</v>
      </c>
      <c r="M249" s="62">
        <v>54813</v>
      </c>
      <c r="N249" s="62">
        <v>0</v>
      </c>
    </row>
    <row r="250" spans="1:14" x14ac:dyDescent="0.2">
      <c r="A250" s="60">
        <v>769</v>
      </c>
      <c r="B250" s="60" t="s">
        <v>266</v>
      </c>
      <c r="C250" s="61">
        <v>373595</v>
      </c>
      <c r="D250" s="61">
        <v>322171</v>
      </c>
      <c r="E250" s="62">
        <v>0</v>
      </c>
      <c r="F250" s="62">
        <v>51424</v>
      </c>
      <c r="G250" s="62">
        <v>5035062</v>
      </c>
      <c r="H250" s="62">
        <v>4342009</v>
      </c>
      <c r="I250" s="62">
        <v>693053</v>
      </c>
      <c r="J250" s="62">
        <v>0</v>
      </c>
      <c r="K250" s="62">
        <v>3170573</v>
      </c>
      <c r="L250" s="62">
        <v>2734159</v>
      </c>
      <c r="M250" s="62">
        <v>436414</v>
      </c>
      <c r="N250" s="62">
        <v>0</v>
      </c>
    </row>
    <row r="251" spans="1:14" x14ac:dyDescent="0.2">
      <c r="A251" s="60">
        <v>770</v>
      </c>
      <c r="B251" s="60" t="s">
        <v>267</v>
      </c>
      <c r="C251" s="61">
        <v>174576</v>
      </c>
      <c r="D251" s="61">
        <v>151592</v>
      </c>
      <c r="E251" s="62">
        <v>0</v>
      </c>
      <c r="F251" s="62">
        <v>22984</v>
      </c>
      <c r="G251" s="62">
        <v>2352824</v>
      </c>
      <c r="H251" s="62">
        <v>2043052</v>
      </c>
      <c r="I251" s="62">
        <v>309772</v>
      </c>
      <c r="J251" s="62">
        <v>0</v>
      </c>
      <c r="K251" s="62">
        <v>1481570</v>
      </c>
      <c r="L251" s="62">
        <v>1286508</v>
      </c>
      <c r="M251" s="62">
        <v>195062</v>
      </c>
      <c r="N251" s="62">
        <v>0</v>
      </c>
    </row>
    <row r="252" spans="1:14" x14ac:dyDescent="0.2">
      <c r="A252" s="60">
        <v>771</v>
      </c>
      <c r="B252" s="60" t="s">
        <v>268</v>
      </c>
      <c r="C252" s="61">
        <v>111794</v>
      </c>
      <c r="D252" s="61">
        <v>104254</v>
      </c>
      <c r="E252" s="62">
        <v>0</v>
      </c>
      <c r="F252" s="62">
        <v>7540</v>
      </c>
      <c r="G252" s="62">
        <v>1506685</v>
      </c>
      <c r="H252" s="62">
        <v>1405068</v>
      </c>
      <c r="I252" s="62">
        <v>101617</v>
      </c>
      <c r="J252" s="62">
        <v>0</v>
      </c>
      <c r="K252" s="62">
        <v>948758</v>
      </c>
      <c r="L252" s="62">
        <v>884770</v>
      </c>
      <c r="M252" s="62">
        <v>63988</v>
      </c>
      <c r="N252" s="62">
        <v>0</v>
      </c>
    </row>
    <row r="253" spans="1:14" x14ac:dyDescent="0.2">
      <c r="A253" s="60">
        <v>772</v>
      </c>
      <c r="B253" s="60" t="s">
        <v>269</v>
      </c>
      <c r="C253" s="61">
        <v>196752</v>
      </c>
      <c r="D253" s="61">
        <v>171679</v>
      </c>
      <c r="E253" s="62">
        <v>0</v>
      </c>
      <c r="F253" s="62">
        <v>25073</v>
      </c>
      <c r="G253" s="62">
        <v>2651690</v>
      </c>
      <c r="H253" s="62">
        <v>2313770</v>
      </c>
      <c r="I253" s="62">
        <v>337920</v>
      </c>
      <c r="J253" s="62">
        <v>0</v>
      </c>
      <c r="K253" s="62">
        <v>1669766</v>
      </c>
      <c r="L253" s="62">
        <v>1456979</v>
      </c>
      <c r="M253" s="62">
        <v>212787</v>
      </c>
      <c r="N253" s="62">
        <v>0</v>
      </c>
    </row>
    <row r="254" spans="1:14" x14ac:dyDescent="0.2">
      <c r="A254" s="60">
        <v>773</v>
      </c>
      <c r="B254" s="60" t="s">
        <v>270</v>
      </c>
      <c r="C254" s="61">
        <v>138981</v>
      </c>
      <c r="D254" s="61">
        <v>120998</v>
      </c>
      <c r="E254" s="62">
        <v>0</v>
      </c>
      <c r="F254" s="62">
        <v>17983</v>
      </c>
      <c r="G254" s="62">
        <v>1873090</v>
      </c>
      <c r="H254" s="62">
        <v>1630734</v>
      </c>
      <c r="I254" s="62">
        <v>242356</v>
      </c>
      <c r="J254" s="62">
        <v>0</v>
      </c>
      <c r="K254" s="62">
        <v>1179484</v>
      </c>
      <c r="L254" s="62">
        <v>1026872</v>
      </c>
      <c r="M254" s="62">
        <v>152612</v>
      </c>
      <c r="N254" s="62">
        <v>0</v>
      </c>
    </row>
    <row r="255" spans="1:14" x14ac:dyDescent="0.2">
      <c r="A255" s="60">
        <v>774</v>
      </c>
      <c r="B255" s="60" t="s">
        <v>271</v>
      </c>
      <c r="C255" s="61">
        <v>148723</v>
      </c>
      <c r="D255" s="61">
        <v>136484</v>
      </c>
      <c r="E255" s="62">
        <v>0</v>
      </c>
      <c r="F255" s="62">
        <v>12239</v>
      </c>
      <c r="G255" s="62">
        <v>2004388</v>
      </c>
      <c r="H255" s="62">
        <v>1839445</v>
      </c>
      <c r="I255" s="62">
        <v>164943</v>
      </c>
      <c r="J255" s="62">
        <v>0</v>
      </c>
      <c r="K255" s="62">
        <v>1262167</v>
      </c>
      <c r="L255" s="62">
        <v>1158296</v>
      </c>
      <c r="M255" s="62">
        <v>103871</v>
      </c>
      <c r="N255" s="62">
        <v>0</v>
      </c>
    </row>
    <row r="256" spans="1:14" x14ac:dyDescent="0.2">
      <c r="A256" s="60">
        <v>775</v>
      </c>
      <c r="B256" s="60" t="s">
        <v>272</v>
      </c>
      <c r="C256" s="61">
        <v>168730</v>
      </c>
      <c r="D256" s="61">
        <v>170248</v>
      </c>
      <c r="E256" s="62">
        <v>1518</v>
      </c>
      <c r="F256" s="62">
        <v>0</v>
      </c>
      <c r="G256" s="62">
        <v>2274029</v>
      </c>
      <c r="H256" s="62">
        <v>2294492</v>
      </c>
      <c r="I256" s="62">
        <v>0</v>
      </c>
      <c r="J256" s="62">
        <v>20463</v>
      </c>
      <c r="K256" s="62">
        <v>1431954</v>
      </c>
      <c r="L256" s="62">
        <v>1444839</v>
      </c>
      <c r="M256" s="62">
        <v>0</v>
      </c>
      <c r="N256" s="62">
        <v>12885</v>
      </c>
    </row>
    <row r="257" spans="1:14" x14ac:dyDescent="0.2">
      <c r="A257" s="60">
        <v>776</v>
      </c>
      <c r="B257" s="60" t="s">
        <v>273</v>
      </c>
      <c r="C257" s="61">
        <v>162477</v>
      </c>
      <c r="D257" s="61">
        <v>151431</v>
      </c>
      <c r="E257" s="62">
        <v>0</v>
      </c>
      <c r="F257" s="62">
        <v>11046</v>
      </c>
      <c r="G257" s="62">
        <v>2189759</v>
      </c>
      <c r="H257" s="62">
        <v>2040888</v>
      </c>
      <c r="I257" s="62">
        <v>148871</v>
      </c>
      <c r="J257" s="62">
        <v>0</v>
      </c>
      <c r="K257" s="62">
        <v>1378886</v>
      </c>
      <c r="L257" s="62">
        <v>1285145</v>
      </c>
      <c r="M257" s="62">
        <v>93741</v>
      </c>
      <c r="N257" s="62">
        <v>0</v>
      </c>
    </row>
    <row r="258" spans="1:14" x14ac:dyDescent="0.2">
      <c r="A258" s="60">
        <v>777</v>
      </c>
      <c r="B258" s="60" t="s">
        <v>274</v>
      </c>
      <c r="C258" s="61">
        <v>826191</v>
      </c>
      <c r="D258" s="61">
        <v>775766</v>
      </c>
      <c r="E258" s="62">
        <v>0</v>
      </c>
      <c r="F258" s="62">
        <v>50425</v>
      </c>
      <c r="G258" s="62">
        <v>11134863</v>
      </c>
      <c r="H258" s="62">
        <v>10455259</v>
      </c>
      <c r="I258" s="62">
        <v>679604</v>
      </c>
      <c r="J258" s="62">
        <v>0</v>
      </c>
      <c r="K258" s="62">
        <v>7011608</v>
      </c>
      <c r="L258" s="62">
        <v>6583666</v>
      </c>
      <c r="M258" s="62">
        <v>427942</v>
      </c>
      <c r="N258" s="62">
        <v>0</v>
      </c>
    </row>
    <row r="259" spans="1:14" x14ac:dyDescent="0.2">
      <c r="A259" s="60">
        <v>778</v>
      </c>
      <c r="B259" s="60" t="s">
        <v>275</v>
      </c>
      <c r="C259" s="61">
        <v>192657</v>
      </c>
      <c r="D259" s="61">
        <v>197417</v>
      </c>
      <c r="E259" s="62">
        <v>4760</v>
      </c>
      <c r="F259" s="62">
        <v>0</v>
      </c>
      <c r="G259" s="62">
        <v>2596501</v>
      </c>
      <c r="H259" s="62">
        <v>2660653</v>
      </c>
      <c r="I259" s="62">
        <v>0</v>
      </c>
      <c r="J259" s="62">
        <v>64152</v>
      </c>
      <c r="K259" s="62">
        <v>1635012</v>
      </c>
      <c r="L259" s="62">
        <v>1675410</v>
      </c>
      <c r="M259" s="62">
        <v>0</v>
      </c>
      <c r="N259" s="62">
        <v>40398</v>
      </c>
    </row>
    <row r="260" spans="1:14" x14ac:dyDescent="0.2">
      <c r="A260" s="60">
        <v>779</v>
      </c>
      <c r="B260" s="60" t="s">
        <v>423</v>
      </c>
      <c r="C260" s="61">
        <v>0</v>
      </c>
      <c r="D260" s="61">
        <v>215574</v>
      </c>
      <c r="E260" s="62">
        <v>215574</v>
      </c>
      <c r="F260" s="62">
        <v>0</v>
      </c>
      <c r="G260" s="62">
        <v>0</v>
      </c>
      <c r="H260" s="62">
        <v>2905366</v>
      </c>
      <c r="I260" s="62">
        <v>0</v>
      </c>
      <c r="J260" s="62">
        <v>2905366</v>
      </c>
      <c r="K260" s="62">
        <v>0</v>
      </c>
      <c r="L260" s="62">
        <v>1829506</v>
      </c>
      <c r="M260" s="62">
        <v>0</v>
      </c>
      <c r="N260" s="62">
        <v>1829506</v>
      </c>
    </row>
    <row r="261" spans="1:14" x14ac:dyDescent="0.2">
      <c r="A261" s="60">
        <v>785</v>
      </c>
      <c r="B261" s="60" t="s">
        <v>276</v>
      </c>
      <c r="C261" s="61">
        <v>207997</v>
      </c>
      <c r="D261" s="61">
        <v>192223</v>
      </c>
      <c r="E261" s="62">
        <v>0</v>
      </c>
      <c r="F261" s="62">
        <v>15774</v>
      </c>
      <c r="G261" s="62">
        <v>2803253</v>
      </c>
      <c r="H261" s="62">
        <v>2590652</v>
      </c>
      <c r="I261" s="62">
        <v>212601</v>
      </c>
      <c r="J261" s="62">
        <v>0</v>
      </c>
      <c r="K261" s="62">
        <v>1765203</v>
      </c>
      <c r="L261" s="62">
        <v>1631331</v>
      </c>
      <c r="M261" s="62">
        <v>133872</v>
      </c>
      <c r="N261" s="62">
        <v>0</v>
      </c>
    </row>
    <row r="262" spans="1:14" x14ac:dyDescent="0.2">
      <c r="A262" s="60">
        <v>786</v>
      </c>
      <c r="B262" s="60" t="s">
        <v>277</v>
      </c>
      <c r="C262" s="61">
        <v>0</v>
      </c>
      <c r="D262" s="61">
        <v>0</v>
      </c>
      <c r="E262" s="62">
        <v>0</v>
      </c>
      <c r="F262" s="62">
        <v>0</v>
      </c>
      <c r="G262" s="62">
        <v>0</v>
      </c>
      <c r="H262" s="62">
        <v>0</v>
      </c>
      <c r="I262" s="62">
        <v>0</v>
      </c>
      <c r="J262" s="62">
        <v>0</v>
      </c>
      <c r="K262" s="62">
        <v>0</v>
      </c>
      <c r="L262" s="62">
        <v>0</v>
      </c>
      <c r="M262" s="62">
        <v>0</v>
      </c>
      <c r="N262" s="62">
        <v>0</v>
      </c>
    </row>
    <row r="263" spans="1:14" x14ac:dyDescent="0.2">
      <c r="A263" s="60">
        <v>794</v>
      </c>
      <c r="B263" s="60" t="s">
        <v>278</v>
      </c>
      <c r="C263" s="61">
        <v>225492</v>
      </c>
      <c r="D263" s="61">
        <v>216576</v>
      </c>
      <c r="E263" s="62">
        <v>0</v>
      </c>
      <c r="F263" s="62">
        <v>8916</v>
      </c>
      <c r="G263" s="62">
        <v>3039029</v>
      </c>
      <c r="H263" s="62">
        <v>2918874</v>
      </c>
      <c r="I263" s="62">
        <v>120155</v>
      </c>
      <c r="J263" s="62">
        <v>0</v>
      </c>
      <c r="K263" s="62">
        <v>1913671</v>
      </c>
      <c r="L263" s="62">
        <v>1838012</v>
      </c>
      <c r="M263" s="62">
        <v>75659</v>
      </c>
      <c r="N263" s="62">
        <v>0</v>
      </c>
    </row>
    <row r="264" spans="1:14" x14ac:dyDescent="0.2">
      <c r="A264" s="60">
        <v>820</v>
      </c>
      <c r="B264" s="60" t="s">
        <v>279</v>
      </c>
      <c r="C264" s="61">
        <v>0</v>
      </c>
      <c r="D264" s="61">
        <v>247</v>
      </c>
      <c r="E264" s="62">
        <v>247</v>
      </c>
      <c r="F264" s="62">
        <v>0</v>
      </c>
      <c r="G264" s="62">
        <v>0</v>
      </c>
      <c r="H264" s="62">
        <v>3328</v>
      </c>
      <c r="I264" s="62">
        <v>0</v>
      </c>
      <c r="J264" s="62">
        <v>3328</v>
      </c>
      <c r="K264" s="62">
        <v>0</v>
      </c>
      <c r="L264" s="62">
        <v>2096</v>
      </c>
      <c r="M264" s="62">
        <v>0</v>
      </c>
      <c r="N264" s="62">
        <v>2096</v>
      </c>
    </row>
    <row r="265" spans="1:14" x14ac:dyDescent="0.2">
      <c r="A265" s="60">
        <v>834</v>
      </c>
      <c r="B265" s="60" t="s">
        <v>280</v>
      </c>
      <c r="C265" s="61">
        <v>0</v>
      </c>
      <c r="D265" s="61">
        <v>341</v>
      </c>
      <c r="E265" s="62">
        <v>341</v>
      </c>
      <c r="F265" s="62">
        <v>0</v>
      </c>
      <c r="G265" s="62">
        <v>0</v>
      </c>
      <c r="H265" s="62">
        <v>4597</v>
      </c>
      <c r="I265" s="62">
        <v>0</v>
      </c>
      <c r="J265" s="62">
        <v>4597</v>
      </c>
      <c r="K265" s="62">
        <v>0</v>
      </c>
      <c r="L265" s="62">
        <v>2895</v>
      </c>
      <c r="M265" s="62">
        <v>0</v>
      </c>
      <c r="N265" s="62">
        <v>2895</v>
      </c>
    </row>
    <row r="266" spans="1:14" x14ac:dyDescent="0.2">
      <c r="A266" s="60">
        <v>837</v>
      </c>
      <c r="B266" s="60" t="s">
        <v>281</v>
      </c>
      <c r="C266" s="61">
        <v>0</v>
      </c>
      <c r="D266" s="61">
        <v>0</v>
      </c>
      <c r="E266" s="62">
        <v>0</v>
      </c>
      <c r="F266" s="62">
        <v>0</v>
      </c>
      <c r="G266" s="62">
        <v>0</v>
      </c>
      <c r="H266" s="62">
        <v>0</v>
      </c>
      <c r="I266" s="62">
        <v>0</v>
      </c>
      <c r="J266" s="62">
        <v>0</v>
      </c>
      <c r="K266" s="62">
        <v>0</v>
      </c>
      <c r="L266" s="62">
        <v>0</v>
      </c>
      <c r="M266" s="62">
        <v>0</v>
      </c>
      <c r="N266" s="62">
        <v>0</v>
      </c>
    </row>
    <row r="267" spans="1:14" x14ac:dyDescent="0.2">
      <c r="A267" s="60">
        <v>838</v>
      </c>
      <c r="B267" s="60" t="s">
        <v>282</v>
      </c>
      <c r="C267" s="61">
        <v>0</v>
      </c>
      <c r="D267" s="61">
        <v>0</v>
      </c>
      <c r="E267" s="62">
        <v>0</v>
      </c>
      <c r="F267" s="62">
        <v>0</v>
      </c>
      <c r="G267" s="62">
        <v>0</v>
      </c>
      <c r="H267" s="62">
        <v>0</v>
      </c>
      <c r="I267" s="62">
        <v>0</v>
      </c>
      <c r="J267" s="62">
        <v>0</v>
      </c>
      <c r="K267" s="62">
        <v>0</v>
      </c>
      <c r="L267" s="62">
        <v>0</v>
      </c>
      <c r="M267" s="62">
        <v>0</v>
      </c>
      <c r="N267" s="62">
        <v>0</v>
      </c>
    </row>
    <row r="268" spans="1:14" x14ac:dyDescent="0.2">
      <c r="A268" s="60">
        <v>839</v>
      </c>
      <c r="B268" s="60" t="s">
        <v>283</v>
      </c>
      <c r="C268" s="61">
        <v>0</v>
      </c>
      <c r="D268" s="61">
        <v>339</v>
      </c>
      <c r="E268" s="62">
        <v>339</v>
      </c>
      <c r="F268" s="62">
        <v>0</v>
      </c>
      <c r="G268" s="62">
        <v>0</v>
      </c>
      <c r="H268" s="62">
        <v>4572</v>
      </c>
      <c r="I268" s="62">
        <v>0</v>
      </c>
      <c r="J268" s="62">
        <v>4572</v>
      </c>
      <c r="K268" s="62">
        <v>0</v>
      </c>
      <c r="L268" s="62">
        <v>2879</v>
      </c>
      <c r="M268" s="62">
        <v>0</v>
      </c>
      <c r="N268" s="62">
        <v>2879</v>
      </c>
    </row>
    <row r="269" spans="1:14" x14ac:dyDescent="0.2">
      <c r="A269" s="60">
        <v>840</v>
      </c>
      <c r="B269" s="60" t="s">
        <v>284</v>
      </c>
      <c r="C269" s="61">
        <v>0</v>
      </c>
      <c r="D269" s="61">
        <v>0</v>
      </c>
      <c r="E269" s="62">
        <v>0</v>
      </c>
      <c r="F269" s="62">
        <v>0</v>
      </c>
      <c r="G269" s="62">
        <v>0</v>
      </c>
      <c r="H269" s="62">
        <v>0</v>
      </c>
      <c r="I269" s="62">
        <v>0</v>
      </c>
      <c r="J269" s="62">
        <v>0</v>
      </c>
      <c r="K269" s="62">
        <v>0</v>
      </c>
      <c r="L269" s="62">
        <v>0</v>
      </c>
      <c r="M269" s="62">
        <v>0</v>
      </c>
      <c r="N269" s="62">
        <v>0</v>
      </c>
    </row>
    <row r="270" spans="1:14" x14ac:dyDescent="0.2">
      <c r="A270" s="60">
        <v>841</v>
      </c>
      <c r="B270" s="60" t="s">
        <v>285</v>
      </c>
      <c r="C270" s="61">
        <v>18390</v>
      </c>
      <c r="D270" s="61">
        <v>19939</v>
      </c>
      <c r="E270" s="62">
        <v>1549</v>
      </c>
      <c r="F270" s="62">
        <v>0</v>
      </c>
      <c r="G270" s="62">
        <v>247844</v>
      </c>
      <c r="H270" s="62">
        <v>268731</v>
      </c>
      <c r="I270" s="62">
        <v>0</v>
      </c>
      <c r="J270" s="62">
        <v>20887</v>
      </c>
      <c r="K270" s="62">
        <v>156066</v>
      </c>
      <c r="L270" s="62">
        <v>169220</v>
      </c>
      <c r="M270" s="62">
        <v>0</v>
      </c>
      <c r="N270" s="62">
        <v>13154</v>
      </c>
    </row>
    <row r="271" spans="1:14" x14ac:dyDescent="0.2">
      <c r="A271" s="60">
        <v>842</v>
      </c>
      <c r="B271" s="60" t="s">
        <v>286</v>
      </c>
      <c r="C271" s="61">
        <v>0</v>
      </c>
      <c r="D271" s="61">
        <v>247</v>
      </c>
      <c r="E271" s="62">
        <v>247</v>
      </c>
      <c r="F271" s="62">
        <v>0</v>
      </c>
      <c r="G271" s="62">
        <v>0</v>
      </c>
      <c r="H271" s="62">
        <v>3328</v>
      </c>
      <c r="I271" s="62">
        <v>0</v>
      </c>
      <c r="J271" s="62">
        <v>3328</v>
      </c>
      <c r="K271" s="62">
        <v>0</v>
      </c>
      <c r="L271" s="62">
        <v>2096</v>
      </c>
      <c r="M271" s="62">
        <v>0</v>
      </c>
      <c r="N271" s="62">
        <v>2096</v>
      </c>
    </row>
    <row r="272" spans="1:14" x14ac:dyDescent="0.2">
      <c r="A272" s="60">
        <v>844</v>
      </c>
      <c r="B272" s="60" t="s">
        <v>287</v>
      </c>
      <c r="C272" s="61">
        <v>0</v>
      </c>
      <c r="D272" s="61">
        <v>952</v>
      </c>
      <c r="E272" s="62">
        <v>952</v>
      </c>
      <c r="F272" s="62">
        <v>0</v>
      </c>
      <c r="G272" s="62">
        <v>0</v>
      </c>
      <c r="H272" s="62">
        <v>12836</v>
      </c>
      <c r="I272" s="62">
        <v>0</v>
      </c>
      <c r="J272" s="62">
        <v>12836</v>
      </c>
      <c r="K272" s="62">
        <v>0</v>
      </c>
      <c r="L272" s="62">
        <v>8083</v>
      </c>
      <c r="M272" s="62">
        <v>0</v>
      </c>
      <c r="N272" s="62">
        <v>8083</v>
      </c>
    </row>
    <row r="273" spans="1:14" x14ac:dyDescent="0.2">
      <c r="A273" s="60">
        <v>845</v>
      </c>
      <c r="B273" s="60" t="s">
        <v>288</v>
      </c>
      <c r="C273" s="61">
        <v>0</v>
      </c>
      <c r="D273" s="61">
        <v>0</v>
      </c>
      <c r="E273" s="62">
        <v>0</v>
      </c>
      <c r="F273" s="62">
        <v>0</v>
      </c>
      <c r="G273" s="62">
        <v>0</v>
      </c>
      <c r="H273" s="62">
        <v>0</v>
      </c>
      <c r="I273" s="62">
        <v>0</v>
      </c>
      <c r="J273" s="62">
        <v>0</v>
      </c>
      <c r="K273" s="62">
        <v>0</v>
      </c>
      <c r="L273" s="62">
        <v>0</v>
      </c>
      <c r="M273" s="62">
        <v>0</v>
      </c>
      <c r="N273" s="62">
        <v>0</v>
      </c>
    </row>
    <row r="274" spans="1:14" x14ac:dyDescent="0.2">
      <c r="A274" s="60">
        <v>847</v>
      </c>
      <c r="B274" s="60" t="s">
        <v>289</v>
      </c>
      <c r="C274" s="61">
        <v>0</v>
      </c>
      <c r="D274" s="61">
        <v>63</v>
      </c>
      <c r="E274" s="62">
        <v>63</v>
      </c>
      <c r="F274" s="62">
        <v>0</v>
      </c>
      <c r="G274" s="62">
        <v>0</v>
      </c>
      <c r="H274" s="62">
        <v>846</v>
      </c>
      <c r="I274" s="62">
        <v>0</v>
      </c>
      <c r="J274" s="62">
        <v>846</v>
      </c>
      <c r="K274" s="62">
        <v>0</v>
      </c>
      <c r="L274" s="62">
        <v>533</v>
      </c>
      <c r="M274" s="62">
        <v>0</v>
      </c>
      <c r="N274" s="62">
        <v>533</v>
      </c>
    </row>
    <row r="275" spans="1:14" x14ac:dyDescent="0.2">
      <c r="A275" s="60">
        <v>848</v>
      </c>
      <c r="B275" s="60" t="s">
        <v>290</v>
      </c>
      <c r="C275" s="61">
        <v>299681</v>
      </c>
      <c r="D275" s="61">
        <v>311267</v>
      </c>
      <c r="E275" s="62">
        <v>11586</v>
      </c>
      <c r="F275" s="62">
        <v>0</v>
      </c>
      <c r="G275" s="62">
        <v>4038903</v>
      </c>
      <c r="H275" s="62">
        <v>4195050</v>
      </c>
      <c r="I275" s="62">
        <v>0</v>
      </c>
      <c r="J275" s="62">
        <v>156147</v>
      </c>
      <c r="K275" s="62">
        <v>2543299</v>
      </c>
      <c r="L275" s="62">
        <v>2641619</v>
      </c>
      <c r="M275" s="62">
        <v>0</v>
      </c>
      <c r="N275" s="62">
        <v>98320</v>
      </c>
    </row>
    <row r="276" spans="1:14" x14ac:dyDescent="0.2">
      <c r="A276" s="60">
        <v>850</v>
      </c>
      <c r="B276" s="60" t="s">
        <v>291</v>
      </c>
      <c r="C276" s="61">
        <v>0</v>
      </c>
      <c r="D276" s="61">
        <v>0</v>
      </c>
      <c r="E276" s="62">
        <v>0</v>
      </c>
      <c r="F276" s="62">
        <v>0</v>
      </c>
      <c r="G276" s="62">
        <v>0</v>
      </c>
      <c r="H276" s="62">
        <v>0</v>
      </c>
      <c r="I276" s="62">
        <v>0</v>
      </c>
      <c r="J276" s="62">
        <v>0</v>
      </c>
      <c r="K276" s="62">
        <v>0</v>
      </c>
      <c r="L276" s="62">
        <v>0</v>
      </c>
      <c r="M276" s="62">
        <v>0</v>
      </c>
      <c r="N276" s="62">
        <v>0</v>
      </c>
    </row>
    <row r="277" spans="1:14" x14ac:dyDescent="0.2">
      <c r="A277" s="60">
        <v>851</v>
      </c>
      <c r="B277" s="60" t="s">
        <v>292</v>
      </c>
      <c r="C277" s="61">
        <v>9085</v>
      </c>
      <c r="D277" s="61">
        <v>9166</v>
      </c>
      <c r="E277" s="62">
        <v>81</v>
      </c>
      <c r="F277" s="62">
        <v>0</v>
      </c>
      <c r="G277" s="62">
        <v>122442</v>
      </c>
      <c r="H277" s="62">
        <v>123536</v>
      </c>
      <c r="I277" s="62">
        <v>0</v>
      </c>
      <c r="J277" s="62">
        <v>1094</v>
      </c>
      <c r="K277" s="62">
        <v>77103</v>
      </c>
      <c r="L277" s="62">
        <v>77791</v>
      </c>
      <c r="M277" s="62">
        <v>0</v>
      </c>
      <c r="N277" s="62">
        <v>688</v>
      </c>
    </row>
    <row r="278" spans="1:14" x14ac:dyDescent="0.2">
      <c r="A278" s="60">
        <v>852</v>
      </c>
      <c r="B278" s="60" t="s">
        <v>293</v>
      </c>
      <c r="C278" s="61">
        <v>11007</v>
      </c>
      <c r="D278" s="61">
        <v>11132</v>
      </c>
      <c r="E278" s="62">
        <v>125</v>
      </c>
      <c r="F278" s="62">
        <v>0</v>
      </c>
      <c r="G278" s="62">
        <v>148349</v>
      </c>
      <c r="H278" s="62">
        <v>150034</v>
      </c>
      <c r="I278" s="62">
        <v>0</v>
      </c>
      <c r="J278" s="62">
        <v>1685</v>
      </c>
      <c r="K278" s="62">
        <v>93416</v>
      </c>
      <c r="L278" s="62">
        <v>94476</v>
      </c>
      <c r="M278" s="62">
        <v>0</v>
      </c>
      <c r="N278" s="62">
        <v>1060</v>
      </c>
    </row>
    <row r="279" spans="1:14" x14ac:dyDescent="0.2">
      <c r="A279" s="60">
        <v>853</v>
      </c>
      <c r="B279" s="60" t="s">
        <v>294</v>
      </c>
      <c r="C279" s="61">
        <v>0</v>
      </c>
      <c r="D279" s="61">
        <v>0</v>
      </c>
      <c r="E279" s="62">
        <v>0</v>
      </c>
      <c r="F279" s="62">
        <v>0</v>
      </c>
      <c r="G279" s="62">
        <v>0</v>
      </c>
      <c r="H279" s="62">
        <v>0</v>
      </c>
      <c r="I279" s="62">
        <v>0</v>
      </c>
      <c r="J279" s="62">
        <v>0</v>
      </c>
      <c r="K279" s="62">
        <v>0</v>
      </c>
      <c r="L279" s="62">
        <v>0</v>
      </c>
      <c r="M279" s="62">
        <v>0</v>
      </c>
      <c r="N279" s="62">
        <v>0</v>
      </c>
    </row>
    <row r="280" spans="1:14" x14ac:dyDescent="0.2">
      <c r="A280" s="60">
        <v>859</v>
      </c>
      <c r="B280" s="60" t="s">
        <v>295</v>
      </c>
      <c r="C280" s="61">
        <v>0</v>
      </c>
      <c r="D280" s="61">
        <v>0</v>
      </c>
      <c r="E280" s="62">
        <v>0</v>
      </c>
      <c r="F280" s="62">
        <v>0</v>
      </c>
      <c r="G280" s="62">
        <v>0</v>
      </c>
      <c r="H280" s="62">
        <v>0</v>
      </c>
      <c r="I280" s="62">
        <v>0</v>
      </c>
      <c r="J280" s="62">
        <v>0</v>
      </c>
      <c r="K280" s="62">
        <v>0</v>
      </c>
      <c r="L280" s="62">
        <v>0</v>
      </c>
      <c r="M280" s="62">
        <v>0</v>
      </c>
      <c r="N280" s="62">
        <v>0</v>
      </c>
    </row>
    <row r="281" spans="1:14" x14ac:dyDescent="0.2">
      <c r="A281" s="60">
        <v>861</v>
      </c>
      <c r="B281" s="60" t="s">
        <v>296</v>
      </c>
      <c r="C281" s="61">
        <v>0</v>
      </c>
      <c r="D281" s="61">
        <v>0</v>
      </c>
      <c r="E281" s="62">
        <v>0</v>
      </c>
      <c r="F281" s="62">
        <v>0</v>
      </c>
      <c r="G281" s="62">
        <v>0</v>
      </c>
      <c r="H281" s="62">
        <v>0</v>
      </c>
      <c r="I281" s="62">
        <v>0</v>
      </c>
      <c r="J281" s="62">
        <v>0</v>
      </c>
      <c r="K281" s="62">
        <v>0</v>
      </c>
      <c r="L281" s="62">
        <v>0</v>
      </c>
      <c r="M281" s="62">
        <v>0</v>
      </c>
      <c r="N281" s="62">
        <v>0</v>
      </c>
    </row>
    <row r="282" spans="1:14" x14ac:dyDescent="0.2">
      <c r="A282" s="60">
        <v>862</v>
      </c>
      <c r="B282" s="60" t="s">
        <v>297</v>
      </c>
      <c r="C282" s="61">
        <v>0</v>
      </c>
      <c r="D282" s="61">
        <v>0</v>
      </c>
      <c r="E282" s="62">
        <v>0</v>
      </c>
      <c r="F282" s="62">
        <v>0</v>
      </c>
      <c r="G282" s="62">
        <v>0</v>
      </c>
      <c r="H282" s="62">
        <v>0</v>
      </c>
      <c r="I282" s="62">
        <v>0</v>
      </c>
      <c r="J282" s="62">
        <v>0</v>
      </c>
      <c r="K282" s="62">
        <v>0</v>
      </c>
      <c r="L282" s="62">
        <v>0</v>
      </c>
      <c r="M282" s="62">
        <v>0</v>
      </c>
      <c r="N282" s="62">
        <v>0</v>
      </c>
    </row>
    <row r="283" spans="1:14" x14ac:dyDescent="0.2">
      <c r="A283" s="60">
        <v>863</v>
      </c>
      <c r="B283" s="60" t="s">
        <v>298</v>
      </c>
      <c r="C283" s="61">
        <v>0</v>
      </c>
      <c r="D283" s="61">
        <v>0</v>
      </c>
      <c r="E283" s="62">
        <v>0</v>
      </c>
      <c r="F283" s="62">
        <v>0</v>
      </c>
      <c r="G283" s="62">
        <v>0</v>
      </c>
      <c r="H283" s="62">
        <v>0</v>
      </c>
      <c r="I283" s="62">
        <v>0</v>
      </c>
      <c r="J283" s="62">
        <v>0</v>
      </c>
      <c r="K283" s="62">
        <v>0</v>
      </c>
      <c r="L283" s="62">
        <v>0</v>
      </c>
      <c r="M283" s="62">
        <v>0</v>
      </c>
      <c r="N283" s="62">
        <v>0</v>
      </c>
    </row>
    <row r="284" spans="1:14" x14ac:dyDescent="0.2">
      <c r="A284" s="60">
        <v>864</v>
      </c>
      <c r="B284" s="60" t="s">
        <v>299</v>
      </c>
      <c r="C284" s="61">
        <v>0</v>
      </c>
      <c r="D284" s="61">
        <v>0</v>
      </c>
      <c r="E284" s="62">
        <v>0</v>
      </c>
      <c r="F284" s="62">
        <v>0</v>
      </c>
      <c r="G284" s="62">
        <v>0</v>
      </c>
      <c r="H284" s="62">
        <v>0</v>
      </c>
      <c r="I284" s="62">
        <v>0</v>
      </c>
      <c r="J284" s="62">
        <v>0</v>
      </c>
      <c r="K284" s="62">
        <v>0</v>
      </c>
      <c r="L284" s="62">
        <v>0</v>
      </c>
      <c r="M284" s="62">
        <v>0</v>
      </c>
      <c r="N284" s="62">
        <v>0</v>
      </c>
    </row>
    <row r="285" spans="1:14" x14ac:dyDescent="0.2">
      <c r="A285" s="60">
        <v>865</v>
      </c>
      <c r="B285" s="60" t="s">
        <v>300</v>
      </c>
      <c r="C285" s="61">
        <v>0</v>
      </c>
      <c r="D285" s="61">
        <v>0</v>
      </c>
      <c r="E285" s="62">
        <v>0</v>
      </c>
      <c r="F285" s="62">
        <v>0</v>
      </c>
      <c r="G285" s="62">
        <v>0</v>
      </c>
      <c r="H285" s="62">
        <v>0</v>
      </c>
      <c r="I285" s="62">
        <v>0</v>
      </c>
      <c r="J285" s="62">
        <v>0</v>
      </c>
      <c r="K285" s="62">
        <v>0</v>
      </c>
      <c r="L285" s="62">
        <v>0</v>
      </c>
      <c r="M285" s="62">
        <v>0</v>
      </c>
      <c r="N285" s="62">
        <v>0</v>
      </c>
    </row>
    <row r="286" spans="1:14" x14ac:dyDescent="0.2">
      <c r="A286" s="60">
        <v>866</v>
      </c>
      <c r="B286" s="60" t="s">
        <v>301</v>
      </c>
      <c r="C286" s="61">
        <v>0</v>
      </c>
      <c r="D286" s="61">
        <v>0</v>
      </c>
      <c r="E286" s="62">
        <v>0</v>
      </c>
      <c r="F286" s="62">
        <v>0</v>
      </c>
      <c r="G286" s="62">
        <v>0</v>
      </c>
      <c r="H286" s="62">
        <v>0</v>
      </c>
      <c r="I286" s="62">
        <v>0</v>
      </c>
      <c r="J286" s="62">
        <v>0</v>
      </c>
      <c r="K286" s="62">
        <v>0</v>
      </c>
      <c r="L286" s="62">
        <v>0</v>
      </c>
      <c r="M286" s="62">
        <v>0</v>
      </c>
      <c r="N286" s="62">
        <v>0</v>
      </c>
    </row>
    <row r="287" spans="1:14" ht="25.5" x14ac:dyDescent="0.2">
      <c r="A287" s="60">
        <v>867</v>
      </c>
      <c r="B287" s="60" t="s">
        <v>302</v>
      </c>
      <c r="C287" s="61">
        <v>0</v>
      </c>
      <c r="D287" s="61">
        <v>0</v>
      </c>
      <c r="E287" s="62">
        <v>0</v>
      </c>
      <c r="F287" s="62">
        <v>0</v>
      </c>
      <c r="G287" s="62">
        <v>0</v>
      </c>
      <c r="H287" s="62">
        <v>0</v>
      </c>
      <c r="I287" s="62">
        <v>0</v>
      </c>
      <c r="J287" s="62">
        <v>0</v>
      </c>
      <c r="K287" s="62">
        <v>0</v>
      </c>
      <c r="L287" s="62">
        <v>0</v>
      </c>
      <c r="M287" s="62">
        <v>0</v>
      </c>
      <c r="N287" s="62">
        <v>0</v>
      </c>
    </row>
    <row r="288" spans="1:14" x14ac:dyDescent="0.2">
      <c r="A288" s="60">
        <v>868</v>
      </c>
      <c r="B288" s="60" t="s">
        <v>303</v>
      </c>
      <c r="C288" s="61">
        <v>0</v>
      </c>
      <c r="D288" s="61">
        <v>0</v>
      </c>
      <c r="E288" s="62">
        <v>0</v>
      </c>
      <c r="F288" s="62">
        <v>0</v>
      </c>
      <c r="G288" s="62">
        <v>0</v>
      </c>
      <c r="H288" s="62">
        <v>0</v>
      </c>
      <c r="I288" s="62">
        <v>0</v>
      </c>
      <c r="J288" s="62">
        <v>0</v>
      </c>
      <c r="K288" s="62">
        <v>0</v>
      </c>
      <c r="L288" s="62">
        <v>0</v>
      </c>
      <c r="M288" s="62">
        <v>0</v>
      </c>
      <c r="N288" s="62">
        <v>0</v>
      </c>
    </row>
    <row r="289" spans="1:14" x14ac:dyDescent="0.2">
      <c r="A289" s="60">
        <v>869</v>
      </c>
      <c r="B289" s="60" t="s">
        <v>304</v>
      </c>
      <c r="C289" s="61">
        <v>0</v>
      </c>
      <c r="D289" s="61">
        <v>0</v>
      </c>
      <c r="E289" s="62">
        <v>0</v>
      </c>
      <c r="F289" s="62">
        <v>0</v>
      </c>
      <c r="G289" s="62">
        <v>0</v>
      </c>
      <c r="H289" s="62">
        <v>0</v>
      </c>
      <c r="I289" s="62">
        <v>0</v>
      </c>
      <c r="J289" s="62">
        <v>0</v>
      </c>
      <c r="K289" s="62">
        <v>0</v>
      </c>
      <c r="L289" s="62">
        <v>0</v>
      </c>
      <c r="M289" s="62">
        <v>0</v>
      </c>
      <c r="N289" s="62">
        <v>0</v>
      </c>
    </row>
    <row r="290" spans="1:14" ht="25.5" x14ac:dyDescent="0.2">
      <c r="A290" s="60">
        <v>876</v>
      </c>
      <c r="B290" s="60" t="s">
        <v>424</v>
      </c>
      <c r="C290" s="61">
        <v>0</v>
      </c>
      <c r="D290" s="61">
        <v>622</v>
      </c>
      <c r="E290" s="62">
        <v>622</v>
      </c>
      <c r="F290" s="62">
        <v>0</v>
      </c>
      <c r="G290" s="62">
        <v>0</v>
      </c>
      <c r="H290" s="62">
        <v>8380</v>
      </c>
      <c r="I290" s="62">
        <v>0</v>
      </c>
      <c r="J290" s="62">
        <v>8380</v>
      </c>
      <c r="K290" s="62">
        <v>0</v>
      </c>
      <c r="L290" s="62">
        <v>5277</v>
      </c>
      <c r="M290" s="62">
        <v>0</v>
      </c>
      <c r="N290" s="62">
        <v>5277</v>
      </c>
    </row>
    <row r="291" spans="1:14" x14ac:dyDescent="0.2">
      <c r="A291" s="60">
        <v>879</v>
      </c>
      <c r="B291" s="60" t="s">
        <v>305</v>
      </c>
      <c r="C291" s="61">
        <v>0</v>
      </c>
      <c r="D291" s="61">
        <v>0</v>
      </c>
      <c r="E291" s="62">
        <v>0</v>
      </c>
      <c r="F291" s="62">
        <v>0</v>
      </c>
      <c r="G291" s="62">
        <v>0</v>
      </c>
      <c r="H291" s="62">
        <v>0</v>
      </c>
      <c r="I291" s="62">
        <v>0</v>
      </c>
      <c r="J291" s="62">
        <v>0</v>
      </c>
      <c r="K291" s="62">
        <v>0</v>
      </c>
      <c r="L291" s="62">
        <v>0</v>
      </c>
      <c r="M291" s="62">
        <v>0</v>
      </c>
      <c r="N291" s="62">
        <v>0</v>
      </c>
    </row>
    <row r="292" spans="1:14" x14ac:dyDescent="0.2">
      <c r="A292" s="60">
        <v>882</v>
      </c>
      <c r="B292" s="60" t="s">
        <v>425</v>
      </c>
      <c r="C292" s="61">
        <v>0</v>
      </c>
      <c r="D292" s="61">
        <v>126</v>
      </c>
      <c r="E292" s="62">
        <v>126</v>
      </c>
      <c r="F292" s="62">
        <v>0</v>
      </c>
      <c r="G292" s="62">
        <v>0</v>
      </c>
      <c r="H292" s="62">
        <v>1692</v>
      </c>
      <c r="I292" s="62">
        <v>0</v>
      </c>
      <c r="J292" s="62">
        <v>1692</v>
      </c>
      <c r="K292" s="62">
        <v>0</v>
      </c>
      <c r="L292" s="62">
        <v>1066</v>
      </c>
      <c r="M292" s="62">
        <v>0</v>
      </c>
      <c r="N292" s="62">
        <v>1066</v>
      </c>
    </row>
    <row r="293" spans="1:14" x14ac:dyDescent="0.2">
      <c r="A293" s="60">
        <v>911</v>
      </c>
      <c r="B293" s="60" t="s">
        <v>306</v>
      </c>
      <c r="C293" s="61">
        <v>0</v>
      </c>
      <c r="D293" s="61">
        <v>0</v>
      </c>
      <c r="E293" s="62">
        <v>0</v>
      </c>
      <c r="F293" s="62">
        <v>0</v>
      </c>
      <c r="G293" s="62">
        <v>0</v>
      </c>
      <c r="H293" s="62">
        <v>0</v>
      </c>
      <c r="I293" s="62">
        <v>0</v>
      </c>
      <c r="J293" s="62">
        <v>0</v>
      </c>
      <c r="K293" s="62">
        <v>0</v>
      </c>
      <c r="L293" s="62">
        <v>0</v>
      </c>
      <c r="M293" s="62">
        <v>0</v>
      </c>
      <c r="N293" s="62">
        <v>0</v>
      </c>
    </row>
    <row r="294" spans="1:14" x14ac:dyDescent="0.2">
      <c r="A294" s="60">
        <v>912</v>
      </c>
      <c r="B294" s="60" t="s">
        <v>307</v>
      </c>
      <c r="C294" s="61">
        <v>96931</v>
      </c>
      <c r="D294" s="61">
        <v>103691</v>
      </c>
      <c r="E294" s="62">
        <v>6760</v>
      </c>
      <c r="F294" s="62">
        <v>0</v>
      </c>
      <c r="G294" s="62">
        <v>1306377</v>
      </c>
      <c r="H294" s="62">
        <v>1397479</v>
      </c>
      <c r="I294" s="62">
        <v>0</v>
      </c>
      <c r="J294" s="62">
        <v>91102</v>
      </c>
      <c r="K294" s="62">
        <v>822620</v>
      </c>
      <c r="L294" s="62">
        <v>879991</v>
      </c>
      <c r="M294" s="62">
        <v>0</v>
      </c>
      <c r="N294" s="62">
        <v>57371</v>
      </c>
    </row>
    <row r="295" spans="1:14" x14ac:dyDescent="0.2">
      <c r="A295" s="60">
        <v>913</v>
      </c>
      <c r="B295" s="60" t="s">
        <v>308</v>
      </c>
      <c r="C295" s="61">
        <v>463</v>
      </c>
      <c r="D295" s="61">
        <v>1035</v>
      </c>
      <c r="E295" s="62">
        <v>572</v>
      </c>
      <c r="F295" s="62">
        <v>0</v>
      </c>
      <c r="G295" s="62">
        <v>6245</v>
      </c>
      <c r="H295" s="62">
        <v>13951</v>
      </c>
      <c r="I295" s="62">
        <v>0</v>
      </c>
      <c r="J295" s="62">
        <v>7706</v>
      </c>
      <c r="K295" s="62">
        <v>3938</v>
      </c>
      <c r="L295" s="62">
        <v>8785</v>
      </c>
      <c r="M295" s="62">
        <v>0</v>
      </c>
      <c r="N295" s="62">
        <v>4847</v>
      </c>
    </row>
    <row r="296" spans="1:14" x14ac:dyDescent="0.2">
      <c r="A296" s="60">
        <v>916</v>
      </c>
      <c r="B296" s="60" t="s">
        <v>309</v>
      </c>
      <c r="C296" s="61">
        <v>0</v>
      </c>
      <c r="D296" s="61">
        <v>0</v>
      </c>
      <c r="E296" s="62">
        <v>0</v>
      </c>
      <c r="F296" s="62">
        <v>0</v>
      </c>
      <c r="G296" s="62">
        <v>0</v>
      </c>
      <c r="H296" s="62">
        <v>0</v>
      </c>
      <c r="I296" s="62">
        <v>0</v>
      </c>
      <c r="J296" s="62">
        <v>0</v>
      </c>
      <c r="K296" s="62">
        <v>0</v>
      </c>
      <c r="L296" s="62">
        <v>0</v>
      </c>
      <c r="M296" s="62">
        <v>0</v>
      </c>
      <c r="N296" s="62">
        <v>0</v>
      </c>
    </row>
    <row r="297" spans="1:14" x14ac:dyDescent="0.2">
      <c r="A297" s="60">
        <v>920</v>
      </c>
      <c r="B297" s="60" t="s">
        <v>310</v>
      </c>
      <c r="C297" s="61">
        <v>0</v>
      </c>
      <c r="D297" s="61">
        <v>0</v>
      </c>
      <c r="E297" s="62">
        <v>0</v>
      </c>
      <c r="F297" s="62">
        <v>0</v>
      </c>
      <c r="G297" s="62">
        <v>0</v>
      </c>
      <c r="H297" s="62">
        <v>0</v>
      </c>
      <c r="I297" s="62">
        <v>0</v>
      </c>
      <c r="J297" s="62">
        <v>0</v>
      </c>
      <c r="K297" s="62">
        <v>0</v>
      </c>
      <c r="L297" s="62">
        <v>0</v>
      </c>
      <c r="M297" s="62">
        <v>0</v>
      </c>
      <c r="N297" s="62">
        <v>0</v>
      </c>
    </row>
    <row r="298" spans="1:14" x14ac:dyDescent="0.2">
      <c r="A298" s="60">
        <v>922</v>
      </c>
      <c r="B298" s="60" t="s">
        <v>311</v>
      </c>
      <c r="C298" s="61">
        <v>140236</v>
      </c>
      <c r="D298" s="61">
        <v>130243</v>
      </c>
      <c r="E298" s="62">
        <v>0</v>
      </c>
      <c r="F298" s="62">
        <v>9993</v>
      </c>
      <c r="G298" s="62">
        <v>1890004</v>
      </c>
      <c r="H298" s="62">
        <v>1755333</v>
      </c>
      <c r="I298" s="62">
        <v>134671</v>
      </c>
      <c r="J298" s="62">
        <v>0</v>
      </c>
      <c r="K298" s="62">
        <v>1190133</v>
      </c>
      <c r="L298" s="62">
        <v>1105331</v>
      </c>
      <c r="M298" s="62">
        <v>84802</v>
      </c>
      <c r="N298" s="62">
        <v>0</v>
      </c>
    </row>
    <row r="299" spans="1:14" x14ac:dyDescent="0.2">
      <c r="A299" s="60">
        <v>937</v>
      </c>
      <c r="B299" s="60" t="s">
        <v>312</v>
      </c>
      <c r="C299" s="61">
        <v>18133</v>
      </c>
      <c r="D299" s="61">
        <v>21117</v>
      </c>
      <c r="E299" s="62">
        <v>2984</v>
      </c>
      <c r="F299" s="62">
        <v>0</v>
      </c>
      <c r="G299" s="62">
        <v>244378</v>
      </c>
      <c r="H299" s="62">
        <v>284600</v>
      </c>
      <c r="I299" s="62">
        <v>0</v>
      </c>
      <c r="J299" s="62">
        <v>40222</v>
      </c>
      <c r="K299" s="62">
        <v>153882</v>
      </c>
      <c r="L299" s="62">
        <v>179212</v>
      </c>
      <c r="M299" s="62">
        <v>0</v>
      </c>
      <c r="N299" s="62">
        <v>25330</v>
      </c>
    </row>
    <row r="300" spans="1:14" x14ac:dyDescent="0.2">
      <c r="A300" s="60">
        <v>938</v>
      </c>
      <c r="B300" s="60" t="s">
        <v>313</v>
      </c>
      <c r="C300" s="61">
        <v>8970</v>
      </c>
      <c r="D300" s="61">
        <v>8891</v>
      </c>
      <c r="E300" s="62">
        <v>0</v>
      </c>
      <c r="F300" s="62">
        <v>79</v>
      </c>
      <c r="G300" s="62">
        <v>120887</v>
      </c>
      <c r="H300" s="62">
        <v>119823</v>
      </c>
      <c r="I300" s="62">
        <v>1064</v>
      </c>
      <c r="J300" s="62">
        <v>0</v>
      </c>
      <c r="K300" s="62">
        <v>76122</v>
      </c>
      <c r="L300" s="62">
        <v>75452</v>
      </c>
      <c r="M300" s="62">
        <v>670</v>
      </c>
      <c r="N300" s="62">
        <v>0</v>
      </c>
    </row>
    <row r="301" spans="1:14" x14ac:dyDescent="0.2">
      <c r="A301" s="60">
        <v>942</v>
      </c>
      <c r="B301" s="60" t="s">
        <v>314</v>
      </c>
      <c r="C301" s="61">
        <v>15397</v>
      </c>
      <c r="D301" s="61">
        <v>15502</v>
      </c>
      <c r="E301" s="62">
        <v>105</v>
      </c>
      <c r="F301" s="62">
        <v>0</v>
      </c>
      <c r="G301" s="62">
        <v>207517</v>
      </c>
      <c r="H301" s="62">
        <v>208924</v>
      </c>
      <c r="I301" s="62">
        <v>0</v>
      </c>
      <c r="J301" s="62">
        <v>1407</v>
      </c>
      <c r="K301" s="62">
        <v>130675</v>
      </c>
      <c r="L301" s="62">
        <v>131559</v>
      </c>
      <c r="M301" s="62">
        <v>0</v>
      </c>
      <c r="N301" s="62">
        <v>884</v>
      </c>
    </row>
    <row r="302" spans="1:14" x14ac:dyDescent="0.2">
      <c r="A302" s="60">
        <v>946</v>
      </c>
      <c r="B302" s="60" t="s">
        <v>315</v>
      </c>
      <c r="C302" s="61">
        <v>0</v>
      </c>
      <c r="D302" s="61">
        <v>0</v>
      </c>
      <c r="E302" s="62">
        <v>0</v>
      </c>
      <c r="F302" s="62">
        <v>0</v>
      </c>
      <c r="G302" s="62">
        <v>0</v>
      </c>
      <c r="H302" s="62">
        <v>0</v>
      </c>
      <c r="I302" s="62">
        <v>0</v>
      </c>
      <c r="J302" s="62">
        <v>0</v>
      </c>
      <c r="K302" s="62">
        <v>0</v>
      </c>
      <c r="L302" s="62">
        <v>0</v>
      </c>
      <c r="M302" s="62">
        <v>0</v>
      </c>
      <c r="N302" s="62">
        <v>0</v>
      </c>
    </row>
    <row r="303" spans="1:14" x14ac:dyDescent="0.2">
      <c r="A303" s="60">
        <v>948</v>
      </c>
      <c r="B303" s="60" t="s">
        <v>316</v>
      </c>
      <c r="C303" s="61">
        <v>9686</v>
      </c>
      <c r="D303" s="61">
        <v>9671</v>
      </c>
      <c r="E303" s="62">
        <v>0</v>
      </c>
      <c r="F303" s="62">
        <v>15</v>
      </c>
      <c r="G303" s="62">
        <v>130542</v>
      </c>
      <c r="H303" s="62">
        <v>130339</v>
      </c>
      <c r="I303" s="62">
        <v>203</v>
      </c>
      <c r="J303" s="62">
        <v>0</v>
      </c>
      <c r="K303" s="62">
        <v>82200</v>
      </c>
      <c r="L303" s="62">
        <v>82074</v>
      </c>
      <c r="M303" s="62">
        <v>126</v>
      </c>
      <c r="N303" s="62">
        <v>0</v>
      </c>
    </row>
    <row r="304" spans="1:14" x14ac:dyDescent="0.2">
      <c r="A304" s="60">
        <v>957</v>
      </c>
      <c r="B304" s="60" t="s">
        <v>317</v>
      </c>
      <c r="C304" s="61">
        <v>3961</v>
      </c>
      <c r="D304" s="61">
        <v>3671</v>
      </c>
      <c r="E304" s="62">
        <v>0</v>
      </c>
      <c r="F304" s="62">
        <v>290</v>
      </c>
      <c r="G304" s="62">
        <v>53386</v>
      </c>
      <c r="H304" s="62">
        <v>49476</v>
      </c>
      <c r="I304" s="62">
        <v>3910</v>
      </c>
      <c r="J304" s="62">
        <v>0</v>
      </c>
      <c r="K304" s="62">
        <v>33619</v>
      </c>
      <c r="L304" s="62">
        <v>31155</v>
      </c>
      <c r="M304" s="62">
        <v>2464</v>
      </c>
      <c r="N304" s="62">
        <v>0</v>
      </c>
    </row>
    <row r="305" spans="1:14" x14ac:dyDescent="0.2">
      <c r="A305" s="60">
        <v>960</v>
      </c>
      <c r="B305" s="60" t="s">
        <v>318</v>
      </c>
      <c r="C305" s="61">
        <v>41486</v>
      </c>
      <c r="D305" s="61">
        <v>43185</v>
      </c>
      <c r="E305" s="62">
        <v>1699</v>
      </c>
      <c r="F305" s="62">
        <v>0</v>
      </c>
      <c r="G305" s="62">
        <v>559127</v>
      </c>
      <c r="H305" s="62">
        <v>582019</v>
      </c>
      <c r="I305" s="62">
        <v>0</v>
      </c>
      <c r="J305" s="62">
        <v>22892</v>
      </c>
      <c r="K305" s="62">
        <v>352083</v>
      </c>
      <c r="L305" s="62">
        <v>366497</v>
      </c>
      <c r="M305" s="62">
        <v>0</v>
      </c>
      <c r="N305" s="62">
        <v>14414</v>
      </c>
    </row>
    <row r="306" spans="1:14" x14ac:dyDescent="0.2">
      <c r="A306" s="60">
        <v>961</v>
      </c>
      <c r="B306" s="60" t="s">
        <v>319</v>
      </c>
      <c r="C306" s="61">
        <v>44124</v>
      </c>
      <c r="D306" s="61">
        <v>44706</v>
      </c>
      <c r="E306" s="62">
        <v>582</v>
      </c>
      <c r="F306" s="62">
        <v>0</v>
      </c>
      <c r="G306" s="62">
        <v>594672</v>
      </c>
      <c r="H306" s="62">
        <v>602524</v>
      </c>
      <c r="I306" s="62">
        <v>0</v>
      </c>
      <c r="J306" s="62">
        <v>7852</v>
      </c>
      <c r="K306" s="62">
        <v>374468</v>
      </c>
      <c r="L306" s="62">
        <v>379409</v>
      </c>
      <c r="M306" s="62">
        <v>0</v>
      </c>
      <c r="N306" s="62">
        <v>4941</v>
      </c>
    </row>
    <row r="307" spans="1:14" x14ac:dyDescent="0.2">
      <c r="A307" s="60">
        <v>962</v>
      </c>
      <c r="B307" s="60" t="s">
        <v>320</v>
      </c>
      <c r="C307" s="61">
        <v>0</v>
      </c>
      <c r="D307" s="61">
        <v>0</v>
      </c>
      <c r="E307" s="62">
        <v>0</v>
      </c>
      <c r="F307" s="62">
        <v>0</v>
      </c>
      <c r="G307" s="62">
        <v>0</v>
      </c>
      <c r="H307" s="62">
        <v>0</v>
      </c>
      <c r="I307" s="62">
        <v>0</v>
      </c>
      <c r="J307" s="62">
        <v>0</v>
      </c>
      <c r="K307" s="62">
        <v>0</v>
      </c>
      <c r="L307" s="62">
        <v>0</v>
      </c>
      <c r="M307" s="62">
        <v>0</v>
      </c>
      <c r="N307" s="62">
        <v>0</v>
      </c>
    </row>
    <row r="308" spans="1:14" x14ac:dyDescent="0.2">
      <c r="A308" s="60">
        <v>963</v>
      </c>
      <c r="B308" s="60" t="s">
        <v>321</v>
      </c>
      <c r="C308" s="61">
        <v>0</v>
      </c>
      <c r="D308" s="61">
        <v>0</v>
      </c>
      <c r="E308" s="62">
        <v>0</v>
      </c>
      <c r="F308" s="62">
        <v>0</v>
      </c>
      <c r="G308" s="62">
        <v>0</v>
      </c>
      <c r="H308" s="62">
        <v>0</v>
      </c>
      <c r="I308" s="62">
        <v>0</v>
      </c>
      <c r="J308" s="62">
        <v>0</v>
      </c>
      <c r="K308" s="62">
        <v>0</v>
      </c>
      <c r="L308" s="62">
        <v>0</v>
      </c>
      <c r="M308" s="62">
        <v>0</v>
      </c>
      <c r="N308" s="62">
        <v>0</v>
      </c>
    </row>
    <row r="309" spans="1:14" x14ac:dyDescent="0.2">
      <c r="A309" s="60">
        <v>964</v>
      </c>
      <c r="B309" s="60" t="s">
        <v>322</v>
      </c>
      <c r="C309" s="61">
        <v>0</v>
      </c>
      <c r="D309" s="61">
        <v>0</v>
      </c>
      <c r="E309" s="62">
        <v>0</v>
      </c>
      <c r="F309" s="62">
        <v>0</v>
      </c>
      <c r="G309" s="62">
        <v>0</v>
      </c>
      <c r="H309" s="62">
        <v>0</v>
      </c>
      <c r="I309" s="62">
        <v>0</v>
      </c>
      <c r="J309" s="62">
        <v>0</v>
      </c>
      <c r="K309" s="62">
        <v>0</v>
      </c>
      <c r="L309" s="62">
        <v>0</v>
      </c>
      <c r="M309" s="62">
        <v>0</v>
      </c>
      <c r="N309" s="62">
        <v>0</v>
      </c>
    </row>
    <row r="310" spans="1:14" x14ac:dyDescent="0.2">
      <c r="A310" s="60">
        <v>968</v>
      </c>
      <c r="B310" s="60" t="s">
        <v>323</v>
      </c>
      <c r="C310" s="61">
        <v>0</v>
      </c>
      <c r="D310" s="61">
        <v>0</v>
      </c>
      <c r="E310" s="62">
        <v>0</v>
      </c>
      <c r="F310" s="62">
        <v>0</v>
      </c>
      <c r="G310" s="62">
        <v>0</v>
      </c>
      <c r="H310" s="62">
        <v>0</v>
      </c>
      <c r="I310" s="62">
        <v>0</v>
      </c>
      <c r="J310" s="62">
        <v>0</v>
      </c>
      <c r="K310" s="62">
        <v>0</v>
      </c>
      <c r="L310" s="62">
        <v>0</v>
      </c>
      <c r="M310" s="62">
        <v>0</v>
      </c>
      <c r="N310" s="62">
        <v>0</v>
      </c>
    </row>
    <row r="311" spans="1:14" x14ac:dyDescent="0.2">
      <c r="A311" s="60">
        <v>972</v>
      </c>
      <c r="B311" s="60" t="s">
        <v>324</v>
      </c>
      <c r="C311" s="61">
        <v>0</v>
      </c>
      <c r="D311" s="61">
        <v>0</v>
      </c>
      <c r="E311" s="62">
        <v>0</v>
      </c>
      <c r="F311" s="62">
        <v>0</v>
      </c>
      <c r="G311" s="62">
        <v>0</v>
      </c>
      <c r="H311" s="62">
        <v>0</v>
      </c>
      <c r="I311" s="62">
        <v>0</v>
      </c>
      <c r="J311" s="62">
        <v>0</v>
      </c>
      <c r="K311" s="62">
        <v>0</v>
      </c>
      <c r="L311" s="62">
        <v>0</v>
      </c>
      <c r="M311" s="62">
        <v>0</v>
      </c>
      <c r="N311" s="62">
        <v>0</v>
      </c>
    </row>
    <row r="312" spans="1:14" x14ac:dyDescent="0.2">
      <c r="A312" s="60">
        <v>977</v>
      </c>
      <c r="B312" s="60" t="s">
        <v>426</v>
      </c>
      <c r="C312" s="61">
        <v>0</v>
      </c>
      <c r="D312" s="61">
        <v>412</v>
      </c>
      <c r="E312" s="62">
        <v>412</v>
      </c>
      <c r="F312" s="62">
        <v>0</v>
      </c>
      <c r="G312" s="62">
        <v>0</v>
      </c>
      <c r="H312" s="62">
        <v>5546</v>
      </c>
      <c r="I312" s="62">
        <v>0</v>
      </c>
      <c r="J312" s="62">
        <v>5546</v>
      </c>
      <c r="K312" s="62">
        <v>0</v>
      </c>
      <c r="L312" s="62">
        <v>3492</v>
      </c>
      <c r="M312" s="62">
        <v>0</v>
      </c>
      <c r="N312" s="62">
        <v>3492</v>
      </c>
    </row>
    <row r="313" spans="1:14" ht="25.5" x14ac:dyDescent="0.2">
      <c r="A313" s="60">
        <v>980</v>
      </c>
      <c r="B313" s="60" t="s">
        <v>325</v>
      </c>
      <c r="C313" s="61">
        <v>0</v>
      </c>
      <c r="D313" s="61">
        <v>0</v>
      </c>
      <c r="E313" s="62">
        <v>0</v>
      </c>
      <c r="F313" s="62">
        <v>0</v>
      </c>
      <c r="G313" s="62">
        <v>0</v>
      </c>
      <c r="H313" s="62">
        <v>0</v>
      </c>
      <c r="I313" s="62">
        <v>0</v>
      </c>
      <c r="J313" s="62">
        <v>0</v>
      </c>
      <c r="K313" s="62">
        <v>0</v>
      </c>
      <c r="L313" s="62">
        <v>0</v>
      </c>
      <c r="M313" s="62">
        <v>0</v>
      </c>
      <c r="N313" s="62">
        <v>0</v>
      </c>
    </row>
    <row r="314" spans="1:14" x14ac:dyDescent="0.2">
      <c r="A314" s="60">
        <v>986</v>
      </c>
      <c r="B314" s="60" t="s">
        <v>326</v>
      </c>
      <c r="C314" s="61">
        <v>0</v>
      </c>
      <c r="D314" s="61">
        <v>0</v>
      </c>
      <c r="E314" s="62">
        <v>0</v>
      </c>
      <c r="F314" s="62">
        <v>0</v>
      </c>
      <c r="G314" s="62">
        <v>0</v>
      </c>
      <c r="H314" s="62">
        <v>0</v>
      </c>
      <c r="I314" s="62">
        <v>0</v>
      </c>
      <c r="J314" s="62">
        <v>0</v>
      </c>
      <c r="K314" s="62">
        <v>0</v>
      </c>
      <c r="L314" s="62">
        <v>0</v>
      </c>
      <c r="M314" s="62">
        <v>0</v>
      </c>
      <c r="N314" s="62">
        <v>0</v>
      </c>
    </row>
    <row r="315" spans="1:14" x14ac:dyDescent="0.2">
      <c r="A315" s="60">
        <v>989</v>
      </c>
      <c r="B315" s="60" t="s">
        <v>327</v>
      </c>
      <c r="C315" s="61">
        <v>0</v>
      </c>
      <c r="D315" s="61">
        <v>0</v>
      </c>
      <c r="E315" s="62">
        <v>0</v>
      </c>
      <c r="F315" s="62">
        <v>0</v>
      </c>
      <c r="G315" s="62">
        <v>0</v>
      </c>
      <c r="H315" s="62">
        <v>0</v>
      </c>
      <c r="I315" s="62">
        <v>0</v>
      </c>
      <c r="J315" s="62">
        <v>0</v>
      </c>
      <c r="K315" s="62">
        <v>0</v>
      </c>
      <c r="L315" s="62">
        <v>0</v>
      </c>
      <c r="M315" s="62">
        <v>0</v>
      </c>
      <c r="N315" s="62">
        <v>0</v>
      </c>
    </row>
    <row r="316" spans="1:14" x14ac:dyDescent="0.2">
      <c r="A316" s="60">
        <v>992</v>
      </c>
      <c r="B316" s="60" t="s">
        <v>328</v>
      </c>
      <c r="C316" s="61">
        <v>0</v>
      </c>
      <c r="D316" s="61">
        <v>0</v>
      </c>
      <c r="E316" s="62">
        <v>0</v>
      </c>
      <c r="F316" s="62">
        <v>0</v>
      </c>
      <c r="G316" s="62">
        <v>0</v>
      </c>
      <c r="H316" s="62">
        <v>0</v>
      </c>
      <c r="I316" s="62">
        <v>0</v>
      </c>
      <c r="J316" s="62">
        <v>0</v>
      </c>
      <c r="K316" s="62">
        <v>0</v>
      </c>
      <c r="L316" s="62">
        <v>0</v>
      </c>
      <c r="M316" s="62">
        <v>0</v>
      </c>
      <c r="N316" s="62">
        <v>0</v>
      </c>
    </row>
    <row r="317" spans="1:14" x14ac:dyDescent="0.2">
      <c r="A317" s="60">
        <v>993</v>
      </c>
      <c r="B317" s="60" t="s">
        <v>329</v>
      </c>
      <c r="C317" s="61">
        <v>0</v>
      </c>
      <c r="D317" s="61">
        <v>0</v>
      </c>
      <c r="E317" s="62">
        <v>0</v>
      </c>
      <c r="F317" s="62">
        <v>0</v>
      </c>
      <c r="G317" s="62">
        <v>0</v>
      </c>
      <c r="H317" s="62">
        <v>0</v>
      </c>
      <c r="I317" s="62">
        <v>0</v>
      </c>
      <c r="J317" s="62">
        <v>0</v>
      </c>
      <c r="K317" s="62">
        <v>0</v>
      </c>
      <c r="L317" s="62">
        <v>0</v>
      </c>
      <c r="M317" s="62">
        <v>0</v>
      </c>
      <c r="N317" s="62">
        <v>0</v>
      </c>
    </row>
    <row r="318" spans="1:14" x14ac:dyDescent="0.2">
      <c r="A318" s="60">
        <v>995</v>
      </c>
      <c r="B318" s="60" t="s">
        <v>330</v>
      </c>
      <c r="C318" s="61">
        <v>0</v>
      </c>
      <c r="D318" s="61">
        <v>0</v>
      </c>
      <c r="E318" s="62">
        <v>0</v>
      </c>
      <c r="F318" s="62">
        <v>0</v>
      </c>
      <c r="G318" s="62">
        <v>0</v>
      </c>
      <c r="H318" s="62">
        <v>0</v>
      </c>
      <c r="I318" s="62">
        <v>0</v>
      </c>
      <c r="J318" s="62">
        <v>0</v>
      </c>
      <c r="K318" s="62">
        <v>0</v>
      </c>
      <c r="L318" s="62">
        <v>0</v>
      </c>
      <c r="M318" s="62">
        <v>0</v>
      </c>
      <c r="N318" s="62">
        <v>0</v>
      </c>
    </row>
    <row r="319" spans="1:14" x14ac:dyDescent="0.2">
      <c r="A319" s="60">
        <v>999</v>
      </c>
      <c r="B319" s="60" t="s">
        <v>331</v>
      </c>
      <c r="C319" s="61">
        <v>672087</v>
      </c>
      <c r="D319" s="61">
        <v>706334</v>
      </c>
      <c r="E319" s="62">
        <v>34247</v>
      </c>
      <c r="F319" s="62">
        <v>0</v>
      </c>
      <c r="G319" s="62">
        <v>9057949</v>
      </c>
      <c r="H319" s="62">
        <v>9519511</v>
      </c>
      <c r="I319" s="62">
        <v>0</v>
      </c>
      <c r="J319" s="62">
        <v>461562</v>
      </c>
      <c r="K319" s="62">
        <v>5703784</v>
      </c>
      <c r="L319" s="62">
        <v>5994426</v>
      </c>
      <c r="M319" s="62">
        <v>0</v>
      </c>
      <c r="N319" s="62">
        <v>290642</v>
      </c>
    </row>
    <row r="321" spans="2:14" ht="15" x14ac:dyDescent="0.35">
      <c r="B321" s="2" t="s">
        <v>385</v>
      </c>
      <c r="C321" s="59">
        <f t="shared" ref="C321:N321" si="0">SUM(C7:C319)</f>
        <v>52893815</v>
      </c>
      <c r="D321" s="59">
        <f t="shared" si="0"/>
        <v>52893815</v>
      </c>
      <c r="E321" s="59">
        <f t="shared" si="0"/>
        <v>1089206</v>
      </c>
      <c r="F321" s="59">
        <f t="shared" si="0"/>
        <v>1089206</v>
      </c>
      <c r="G321" s="59">
        <f t="shared" si="0"/>
        <v>712868007</v>
      </c>
      <c r="H321" s="59">
        <f t="shared" si="0"/>
        <v>712868007</v>
      </c>
      <c r="I321" s="59">
        <f t="shared" si="0"/>
        <v>14679602</v>
      </c>
      <c r="J321" s="59">
        <f t="shared" si="0"/>
        <v>14679602</v>
      </c>
      <c r="K321" s="59">
        <f t="shared" si="0"/>
        <v>448892255</v>
      </c>
      <c r="L321" s="59">
        <f t="shared" si="0"/>
        <v>448892255</v>
      </c>
      <c r="M321" s="59">
        <f t="shared" si="0"/>
        <v>9243705</v>
      </c>
      <c r="N321" s="59">
        <f t="shared" si="0"/>
        <v>9243705</v>
      </c>
    </row>
  </sheetData>
  <mergeCells count="7">
    <mergeCell ref="C3:D3"/>
    <mergeCell ref="C4:F4"/>
    <mergeCell ref="G4:J4"/>
    <mergeCell ref="K4:N4"/>
    <mergeCell ref="C5:D5"/>
    <mergeCell ref="G5:H5"/>
    <mergeCell ref="K5:L5"/>
  </mergeCells>
  <pageMargins left="0" right="0" top="0.25" bottom="0.5" header="0.3" footer="0.3"/>
  <pageSetup scale="75" orientation="landscape" r:id="rId1"/>
  <headerFooter>
    <oddFooter>&amp;L&amp;Z&amp;F&amp;R&amp;D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2B26F-4330-43AE-975A-4B39F4022BC0}">
  <dimension ref="A1:AA328"/>
  <sheetViews>
    <sheetView workbookViewId="0">
      <pane ySplit="1" topLeftCell="A295" activePane="bottomLeft" state="frozen"/>
      <selection pane="bottomLeft" activeCell="E299" sqref="E299"/>
    </sheetView>
  </sheetViews>
  <sheetFormatPr defaultRowHeight="15" x14ac:dyDescent="0.25"/>
  <cols>
    <col min="1" max="1" width="10.42578125" style="2" customWidth="1"/>
    <col min="2" max="2" width="1.42578125" style="2" customWidth="1"/>
    <col min="3" max="3" width="42.42578125" style="2" customWidth="1"/>
    <col min="4" max="4" width="1.42578125" style="2" customWidth="1"/>
    <col min="5" max="5" width="18.5703125" style="175" customWidth="1"/>
    <col min="6" max="6" width="1.42578125" style="2" customWidth="1"/>
    <col min="7" max="7" width="18.42578125" style="2" customWidth="1"/>
    <col min="8" max="8" width="14.28515625" style="2" bestFit="1" customWidth="1"/>
    <col min="9" max="9" width="1.42578125" style="2" customWidth="1"/>
    <col min="10" max="10" width="11.5703125" style="158" bestFit="1" customWidth="1"/>
    <col min="11" max="12" width="1.42578125" style="2" customWidth="1"/>
    <col min="13" max="13" width="14" style="2" bestFit="1" customWidth="1"/>
    <col min="14" max="14" width="1.42578125" style="2" customWidth="1"/>
    <col min="15" max="15" width="11.5703125" style="33" bestFit="1" customWidth="1"/>
    <col min="16" max="16" width="1.42578125" style="2" customWidth="1"/>
    <col min="17" max="17" width="14" style="2" bestFit="1" customWidth="1"/>
    <col min="18" max="18" width="1.42578125" style="2" customWidth="1"/>
    <col min="19" max="19" width="11.5703125" style="33" bestFit="1" customWidth="1"/>
    <col min="20" max="20" width="2.85546875" customWidth="1"/>
    <col min="21" max="21" width="10.42578125" style="2" bestFit="1" customWidth="1"/>
    <col min="22" max="22" width="1.42578125" style="2" customWidth="1"/>
    <col min="23" max="23" width="11.5703125" style="33" bestFit="1" customWidth="1"/>
    <col min="24" max="24" width="2.85546875" customWidth="1"/>
    <col min="25" max="25" width="10.42578125" bestFit="1" customWidth="1"/>
    <col min="26" max="26" width="1.140625" customWidth="1"/>
    <col min="27" max="27" width="12.28515625" bestFit="1" customWidth="1"/>
  </cols>
  <sheetData>
    <row r="1" spans="1:27" ht="15.75" x14ac:dyDescent="0.25">
      <c r="A1" s="1" t="s">
        <v>458</v>
      </c>
      <c r="E1" s="169" t="s">
        <v>1</v>
      </c>
      <c r="F1" s="3"/>
      <c r="G1" s="153" t="s">
        <v>2</v>
      </c>
      <c r="H1" s="3" t="s">
        <v>3</v>
      </c>
      <c r="I1" s="3"/>
      <c r="J1" s="153" t="s">
        <v>4</v>
      </c>
      <c r="M1" s="3" t="s">
        <v>5</v>
      </c>
      <c r="N1" s="3"/>
      <c r="O1" s="125" t="s">
        <v>6</v>
      </c>
      <c r="Q1" s="3" t="s">
        <v>7</v>
      </c>
      <c r="R1" s="3"/>
      <c r="S1" s="125" t="s">
        <v>8</v>
      </c>
      <c r="T1" s="3"/>
      <c r="U1" s="3" t="s">
        <v>9</v>
      </c>
      <c r="V1" s="3"/>
      <c r="W1" s="3" t="s">
        <v>10</v>
      </c>
      <c r="X1" s="3"/>
      <c r="Y1" s="3" t="s">
        <v>11</v>
      </c>
      <c r="Z1" s="3"/>
      <c r="AA1" s="3" t="s">
        <v>12</v>
      </c>
    </row>
    <row r="2" spans="1:27" x14ac:dyDescent="0.25">
      <c r="E2" s="188" t="s">
        <v>477</v>
      </c>
      <c r="F2" s="188"/>
      <c r="G2" s="188"/>
      <c r="H2" s="188" t="s">
        <v>459</v>
      </c>
      <c r="I2" s="188"/>
      <c r="J2" s="188"/>
      <c r="M2" s="189" t="s">
        <v>460</v>
      </c>
      <c r="N2" s="189"/>
      <c r="O2" s="189"/>
      <c r="Q2" s="189" t="s">
        <v>461</v>
      </c>
      <c r="R2" s="189"/>
      <c r="S2" s="189"/>
      <c r="T2" s="4"/>
      <c r="U2" s="189" t="s">
        <v>462</v>
      </c>
      <c r="V2" s="189"/>
      <c r="W2" s="189"/>
      <c r="X2" s="4"/>
      <c r="Y2" s="184" t="s">
        <v>463</v>
      </c>
      <c r="Z2" s="184"/>
      <c r="AA2" s="184"/>
    </row>
    <row r="3" spans="1:27" x14ac:dyDescent="0.25">
      <c r="E3" s="170" t="s">
        <v>14</v>
      </c>
      <c r="F3" s="171"/>
      <c r="G3" s="154" t="s">
        <v>464</v>
      </c>
      <c r="H3" s="126" t="s">
        <v>14</v>
      </c>
      <c r="I3" s="127"/>
      <c r="J3" s="154" t="s">
        <v>464</v>
      </c>
      <c r="M3" s="5" t="s">
        <v>14</v>
      </c>
      <c r="N3"/>
      <c r="O3" s="128" t="s">
        <v>464</v>
      </c>
      <c r="Q3" s="5" t="s">
        <v>14</v>
      </c>
      <c r="R3"/>
      <c r="S3" s="128" t="s">
        <v>464</v>
      </c>
      <c r="T3" s="2"/>
      <c r="U3" s="5" t="s">
        <v>14</v>
      </c>
      <c r="V3"/>
      <c r="W3" s="128" t="s">
        <v>464</v>
      </c>
      <c r="X3" s="2"/>
      <c r="Y3" s="10" t="s">
        <v>14</v>
      </c>
      <c r="Z3" s="10"/>
      <c r="AA3" s="10" t="s">
        <v>464</v>
      </c>
    </row>
    <row r="4" spans="1:27" x14ac:dyDescent="0.25">
      <c r="A4" s="6" t="s">
        <v>18</v>
      </c>
      <c r="B4" s="7"/>
      <c r="C4" s="6" t="s">
        <v>13</v>
      </c>
      <c r="D4" s="8"/>
      <c r="E4" s="172" t="s">
        <v>20</v>
      </c>
      <c r="F4" s="171"/>
      <c r="G4" s="155" t="s">
        <v>465</v>
      </c>
      <c r="H4" s="129" t="s">
        <v>20</v>
      </c>
      <c r="I4" s="127"/>
      <c r="J4" s="155" t="s">
        <v>465</v>
      </c>
      <c r="K4" s="8"/>
      <c r="L4" s="8"/>
      <c r="M4" s="9" t="s">
        <v>20</v>
      </c>
      <c r="N4"/>
      <c r="O4" s="130" t="s">
        <v>465</v>
      </c>
      <c r="P4" s="8"/>
      <c r="Q4" s="9" t="s">
        <v>20</v>
      </c>
      <c r="R4"/>
      <c r="S4" s="130" t="s">
        <v>465</v>
      </c>
      <c r="T4" s="7"/>
      <c r="U4" s="9" t="s">
        <v>20</v>
      </c>
      <c r="V4"/>
      <c r="W4" s="130" t="s">
        <v>465</v>
      </c>
      <c r="X4" s="7"/>
      <c r="Y4" s="6" t="s">
        <v>20</v>
      </c>
      <c r="Z4" s="10"/>
      <c r="AA4" s="6" t="s">
        <v>465</v>
      </c>
    </row>
    <row r="5" spans="1:27" x14ac:dyDescent="0.25">
      <c r="D5" s="11"/>
      <c r="E5" s="173"/>
      <c r="F5" s="11"/>
      <c r="G5" s="11"/>
      <c r="I5"/>
      <c r="J5" s="156"/>
      <c r="K5" s="11"/>
      <c r="L5" s="11"/>
      <c r="N5"/>
      <c r="O5" s="131"/>
      <c r="P5" s="11"/>
      <c r="R5"/>
      <c r="S5" s="131"/>
      <c r="T5" s="2"/>
      <c r="V5"/>
      <c r="W5" s="131"/>
      <c r="X5" s="2"/>
      <c r="Y5" s="2"/>
      <c r="Z5" s="2"/>
      <c r="AA5" s="2"/>
    </row>
    <row r="6" spans="1:27" x14ac:dyDescent="0.25">
      <c r="A6" s="13">
        <v>5</v>
      </c>
      <c r="B6" s="14"/>
      <c r="C6" s="14" t="s">
        <v>25</v>
      </c>
      <c r="D6" s="10"/>
      <c r="E6" s="149">
        <f>VLOOKUP(A6,'A Employer Allocation - No 158'!A:G,7,FALSE)</f>
        <v>0</v>
      </c>
      <c r="F6" s="10"/>
      <c r="G6" s="174">
        <f t="shared" ref="G6:G10" si="0">$G$323*E6</f>
        <v>0</v>
      </c>
      <c r="H6" s="149">
        <v>0</v>
      </c>
      <c r="I6"/>
      <c r="J6" s="156">
        <v>0</v>
      </c>
      <c r="K6" s="10"/>
      <c r="L6" s="10"/>
      <c r="M6" s="132">
        <v>0</v>
      </c>
      <c r="N6"/>
      <c r="O6" s="131">
        <v>0</v>
      </c>
      <c r="P6" s="10"/>
      <c r="Q6" s="132">
        <v>0</v>
      </c>
      <c r="R6"/>
      <c r="S6" s="131">
        <v>0</v>
      </c>
      <c r="T6" s="10"/>
      <c r="U6" s="132">
        <v>0</v>
      </c>
      <c r="V6"/>
      <c r="W6" s="131">
        <v>0</v>
      </c>
      <c r="X6" s="10"/>
      <c r="Y6" s="132">
        <v>0</v>
      </c>
      <c r="Z6" s="132"/>
      <c r="AA6" s="128">
        <v>0</v>
      </c>
    </row>
    <row r="7" spans="1:27" x14ac:dyDescent="0.25">
      <c r="A7" s="13">
        <v>6</v>
      </c>
      <c r="B7" s="14"/>
      <c r="C7" s="14" t="s">
        <v>26</v>
      </c>
      <c r="D7" s="10"/>
      <c r="E7" s="149">
        <f>VLOOKUP(A7,'A Employer Allocation - No 158'!A:G,7,FALSE)</f>
        <v>0</v>
      </c>
      <c r="F7" s="10"/>
      <c r="G7" s="174">
        <f t="shared" si="0"/>
        <v>0</v>
      </c>
      <c r="H7" s="149">
        <v>0</v>
      </c>
      <c r="I7"/>
      <c r="J7" s="156">
        <v>0</v>
      </c>
      <c r="K7" s="10"/>
      <c r="L7" s="10"/>
      <c r="M7" s="132">
        <v>0</v>
      </c>
      <c r="N7"/>
      <c r="O7" s="131">
        <v>0</v>
      </c>
      <c r="P7" s="10"/>
      <c r="Q7" s="132">
        <v>0</v>
      </c>
      <c r="R7"/>
      <c r="S7" s="131">
        <v>0</v>
      </c>
      <c r="T7" s="10"/>
      <c r="U7" s="132">
        <v>0</v>
      </c>
      <c r="V7"/>
      <c r="W7" s="131">
        <v>0</v>
      </c>
      <c r="X7" s="10"/>
      <c r="Y7" s="132">
        <v>0</v>
      </c>
      <c r="Z7" s="132"/>
      <c r="AA7" s="128">
        <v>0</v>
      </c>
    </row>
    <row r="8" spans="1:27" x14ac:dyDescent="0.25">
      <c r="A8" s="13">
        <v>7</v>
      </c>
      <c r="B8" s="14"/>
      <c r="C8" s="14" t="s">
        <v>27</v>
      </c>
      <c r="D8" s="10"/>
      <c r="E8" s="149">
        <f>VLOOKUP(A8,'A Employer Allocation - No 158'!A:G,7,FALSE)</f>
        <v>0</v>
      </c>
      <c r="F8" s="10"/>
      <c r="G8" s="174">
        <f t="shared" si="0"/>
        <v>0</v>
      </c>
      <c r="H8" s="149">
        <v>0</v>
      </c>
      <c r="I8"/>
      <c r="J8" s="156">
        <v>0</v>
      </c>
      <c r="K8" s="10"/>
      <c r="L8" s="10"/>
      <c r="M8" s="132">
        <v>0</v>
      </c>
      <c r="N8"/>
      <c r="O8" s="131">
        <v>0</v>
      </c>
      <c r="P8" s="10"/>
      <c r="Q8" s="132">
        <v>0</v>
      </c>
      <c r="R8"/>
      <c r="S8" s="131">
        <v>0</v>
      </c>
      <c r="T8" s="10"/>
      <c r="U8" s="132">
        <v>0</v>
      </c>
      <c r="V8"/>
      <c r="W8" s="131">
        <v>0</v>
      </c>
      <c r="X8" s="10"/>
      <c r="Y8" s="132">
        <v>0</v>
      </c>
      <c r="Z8" s="132"/>
      <c r="AA8" s="128">
        <v>0</v>
      </c>
    </row>
    <row r="9" spans="1:27" x14ac:dyDescent="0.25">
      <c r="A9" s="13">
        <v>47</v>
      </c>
      <c r="B9" s="14"/>
      <c r="C9" s="14" t="s">
        <v>28</v>
      </c>
      <c r="D9" s="10"/>
      <c r="E9" s="149">
        <f>VLOOKUP(A9,'A Employer Allocation - No 158'!A:G,7,FALSE)</f>
        <v>0</v>
      </c>
      <c r="F9" s="10"/>
      <c r="G9" s="174">
        <f t="shared" si="0"/>
        <v>0</v>
      </c>
      <c r="H9" s="149">
        <v>0</v>
      </c>
      <c r="I9"/>
      <c r="J9" s="156">
        <v>0</v>
      </c>
      <c r="K9" s="10"/>
      <c r="L9" s="10"/>
      <c r="M9" s="132">
        <v>0</v>
      </c>
      <c r="N9"/>
      <c r="O9" s="131">
        <v>0</v>
      </c>
      <c r="P9" s="10"/>
      <c r="Q9" s="132">
        <v>0</v>
      </c>
      <c r="R9"/>
      <c r="S9" s="131">
        <v>0</v>
      </c>
      <c r="T9" s="10"/>
      <c r="U9" s="132">
        <v>0</v>
      </c>
      <c r="V9"/>
      <c r="W9" s="131">
        <v>0</v>
      </c>
      <c r="X9" s="10"/>
      <c r="Y9" s="132">
        <v>0</v>
      </c>
      <c r="Z9" s="132"/>
      <c r="AA9" s="128">
        <v>0</v>
      </c>
    </row>
    <row r="10" spans="1:27" x14ac:dyDescent="0.25">
      <c r="A10" s="13">
        <v>48</v>
      </c>
      <c r="B10" s="14"/>
      <c r="C10" s="14" t="s">
        <v>29</v>
      </c>
      <c r="D10" s="10"/>
      <c r="E10" s="149">
        <f>VLOOKUP(A10,'A Employer Allocation - No 158'!A:G,7,FALSE)</f>
        <v>0</v>
      </c>
      <c r="F10" s="10"/>
      <c r="G10" s="174">
        <f t="shared" si="0"/>
        <v>0</v>
      </c>
      <c r="H10" s="149">
        <v>0</v>
      </c>
      <c r="I10"/>
      <c r="J10" s="156">
        <v>0</v>
      </c>
      <c r="K10" s="10"/>
      <c r="L10" s="10"/>
      <c r="M10" s="132">
        <v>0</v>
      </c>
      <c r="N10"/>
      <c r="O10" s="131">
        <v>0</v>
      </c>
      <c r="P10" s="10"/>
      <c r="Q10" s="132">
        <v>0</v>
      </c>
      <c r="R10"/>
      <c r="S10" s="131">
        <v>0</v>
      </c>
      <c r="T10" s="10"/>
      <c r="U10" s="132">
        <v>0</v>
      </c>
      <c r="V10"/>
      <c r="W10" s="131">
        <v>0</v>
      </c>
      <c r="X10" s="10"/>
      <c r="Y10" s="132">
        <v>0</v>
      </c>
      <c r="Z10" s="132"/>
      <c r="AA10" s="128">
        <v>0</v>
      </c>
    </row>
    <row r="11" spans="1:27" x14ac:dyDescent="0.25">
      <c r="A11" s="13">
        <v>90</v>
      </c>
      <c r="B11" s="14"/>
      <c r="C11" s="14" t="s">
        <v>30</v>
      </c>
      <c r="D11" s="10"/>
      <c r="E11" s="149">
        <f>VLOOKUP(A11,'A Employer Allocation - No 158'!A:G,7,FALSE)</f>
        <v>5.1267168306226732E-5</v>
      </c>
      <c r="F11" s="10"/>
      <c r="G11" s="174">
        <f>$G$323*E11</f>
        <v>2037.190445123782</v>
      </c>
      <c r="H11" s="149">
        <v>4.9296331438443833E-5</v>
      </c>
      <c r="I11"/>
      <c r="J11" s="156">
        <f>$J$323*H11</f>
        <v>1617.9115133694993</v>
      </c>
      <c r="K11" s="10"/>
      <c r="L11" s="10"/>
      <c r="M11" s="132">
        <v>4.2878845954412835E-5</v>
      </c>
      <c r="N11"/>
      <c r="O11" s="131">
        <v>1588</v>
      </c>
      <c r="P11" s="10"/>
      <c r="Q11" s="132">
        <v>4.152744606975171E-5</v>
      </c>
      <c r="R11"/>
      <c r="S11" s="131">
        <v>1200</v>
      </c>
      <c r="T11" s="10"/>
      <c r="U11" s="132">
        <v>4.2821431670932617E-5</v>
      </c>
      <c r="V11"/>
      <c r="W11" s="131">
        <v>1770.4926250608571</v>
      </c>
      <c r="X11" s="10"/>
      <c r="Y11" s="132">
        <v>4.3873858427333155E-5</v>
      </c>
      <c r="Z11" s="132"/>
      <c r="AA11" s="128">
        <v>1511.2597545117851</v>
      </c>
    </row>
    <row r="12" spans="1:27" x14ac:dyDescent="0.25">
      <c r="A12" s="13">
        <v>91</v>
      </c>
      <c r="B12" s="14"/>
      <c r="C12" s="14" t="s">
        <v>31</v>
      </c>
      <c r="D12" s="10"/>
      <c r="E12" s="149">
        <f>VLOOKUP(A12,'A Employer Allocation - No 158'!A:G,7,FALSE)</f>
        <v>3.7345423193966384E-5</v>
      </c>
      <c r="F12" s="10"/>
      <c r="G12" s="174">
        <f t="shared" ref="G12:G75" si="1">$G$323*E12</f>
        <v>1483.985595721151</v>
      </c>
      <c r="H12" s="149">
        <v>3.5790081342273704E-5</v>
      </c>
      <c r="I12"/>
      <c r="J12" s="156">
        <f t="shared" ref="J12:J75" si="2">$J$323*H12</f>
        <v>1174.634764463184</v>
      </c>
      <c r="K12" s="10"/>
      <c r="L12" s="10"/>
      <c r="M12" s="132">
        <v>3.6276188669712289E-5</v>
      </c>
      <c r="N12"/>
      <c r="O12" s="131">
        <v>1344</v>
      </c>
      <c r="P12" s="10"/>
      <c r="Q12" s="132">
        <v>4.328545189054916E-5</v>
      </c>
      <c r="R12"/>
      <c r="S12" s="131">
        <v>1251</v>
      </c>
      <c r="T12" s="10"/>
      <c r="U12" s="132">
        <v>4.7958977024215828E-5</v>
      </c>
      <c r="V12"/>
      <c r="W12" s="131">
        <v>1982.9093006359055</v>
      </c>
      <c r="X12" s="10"/>
      <c r="Y12" s="132">
        <v>6.8271679647436635E-5</v>
      </c>
      <c r="Z12" s="132"/>
      <c r="AA12" s="128">
        <v>2351.6564424115963</v>
      </c>
    </row>
    <row r="13" spans="1:27" x14ac:dyDescent="0.25">
      <c r="A13" s="13">
        <v>100</v>
      </c>
      <c r="B13" s="14"/>
      <c r="C13" s="14" t="s">
        <v>32</v>
      </c>
      <c r="D13" s="10"/>
      <c r="E13" s="149">
        <f>VLOOKUP(A13,'A Employer Allocation - No 158'!A:G,7,FALSE)</f>
        <v>1.0981931767342996E-3</v>
      </c>
      <c r="F13" s="10"/>
      <c r="G13" s="174">
        <f t="shared" si="1"/>
        <v>43638.623322823973</v>
      </c>
      <c r="H13" s="149">
        <v>1.1643183313082945E-3</v>
      </c>
      <c r="I13"/>
      <c r="J13" s="156">
        <f t="shared" si="2"/>
        <v>38213.067351737984</v>
      </c>
      <c r="K13" s="10"/>
      <c r="L13" s="10"/>
      <c r="M13" s="132">
        <v>1.153047503291482E-3</v>
      </c>
      <c r="N13"/>
      <c r="O13" s="131">
        <v>42708</v>
      </c>
      <c r="P13" s="10"/>
      <c r="Q13" s="132">
        <v>1.1735065569356043E-3</v>
      </c>
      <c r="R13"/>
      <c r="S13" s="131">
        <v>33917</v>
      </c>
      <c r="T13" s="10"/>
      <c r="U13" s="132">
        <v>1.1895125288670808E-3</v>
      </c>
      <c r="V13"/>
      <c r="W13" s="131">
        <v>49181.521439093653</v>
      </c>
      <c r="X13" s="10"/>
      <c r="Y13" s="132">
        <v>1.1989305844364426E-3</v>
      </c>
      <c r="Z13" s="132"/>
      <c r="AA13" s="128">
        <v>41297.838978832304</v>
      </c>
    </row>
    <row r="14" spans="1:27" x14ac:dyDescent="0.25">
      <c r="A14" s="13">
        <v>101</v>
      </c>
      <c r="B14" s="14"/>
      <c r="C14" s="14" t="s">
        <v>33</v>
      </c>
      <c r="D14" s="10"/>
      <c r="E14" s="149">
        <f>VLOOKUP(A14,'A Employer Allocation - No 158'!A:G,7,FALSE)</f>
        <v>2.4055076263870957E-3</v>
      </c>
      <c r="F14" s="10"/>
      <c r="G14" s="174">
        <f t="shared" si="1"/>
        <v>95587.045550806914</v>
      </c>
      <c r="H14" s="149">
        <v>2.3853417499836872E-3</v>
      </c>
      <c r="I14"/>
      <c r="J14" s="156">
        <f t="shared" si="2"/>
        <v>78287.202475474609</v>
      </c>
      <c r="K14" s="10"/>
      <c r="L14" s="10"/>
      <c r="M14" s="132">
        <v>2.4216481919167262E-3</v>
      </c>
      <c r="N14"/>
      <c r="O14" s="131">
        <v>89697</v>
      </c>
      <c r="P14" s="10"/>
      <c r="Q14" s="132">
        <v>2.4910967595068814E-3</v>
      </c>
      <c r="R14"/>
      <c r="S14" s="131">
        <v>72000</v>
      </c>
      <c r="T14" s="10"/>
      <c r="U14" s="132">
        <v>2.4702647130773214E-3</v>
      </c>
      <c r="V14"/>
      <c r="W14" s="131">
        <v>102135.43279124601</v>
      </c>
      <c r="X14" s="10"/>
      <c r="Y14" s="132">
        <v>2.4106369865984295E-3</v>
      </c>
      <c r="Z14" s="132"/>
      <c r="AA14" s="128">
        <v>83035.748192006358</v>
      </c>
    </row>
    <row r="15" spans="1:27" x14ac:dyDescent="0.25">
      <c r="A15" s="13">
        <v>102</v>
      </c>
      <c r="B15" s="14"/>
      <c r="C15" s="14" t="s">
        <v>34</v>
      </c>
      <c r="D15" s="10"/>
      <c r="E15" s="149">
        <f>VLOOKUP(A15,'A Employer Allocation - No 158'!A:G,7,FALSE)</f>
        <v>0</v>
      </c>
      <c r="F15" s="10"/>
      <c r="G15" s="174">
        <f t="shared" si="1"/>
        <v>0</v>
      </c>
      <c r="H15" s="149">
        <v>0</v>
      </c>
      <c r="I15"/>
      <c r="J15" s="156">
        <f t="shared" si="2"/>
        <v>0</v>
      </c>
      <c r="K15" s="10"/>
      <c r="L15" s="10"/>
      <c r="M15" s="132">
        <v>0</v>
      </c>
      <c r="N15"/>
      <c r="O15" s="131">
        <v>0</v>
      </c>
      <c r="P15" s="10"/>
      <c r="Q15" s="132">
        <v>0</v>
      </c>
      <c r="R15"/>
      <c r="S15" s="131">
        <v>0</v>
      </c>
      <c r="T15" s="10"/>
      <c r="U15" s="132">
        <v>0</v>
      </c>
      <c r="V15"/>
      <c r="W15" s="131">
        <v>0</v>
      </c>
      <c r="X15" s="10"/>
      <c r="Y15" s="132">
        <v>0</v>
      </c>
      <c r="Z15" s="132"/>
      <c r="AA15" s="128">
        <v>0</v>
      </c>
    </row>
    <row r="16" spans="1:27" x14ac:dyDescent="0.25">
      <c r="A16" s="13">
        <v>103</v>
      </c>
      <c r="B16" s="14"/>
      <c r="C16" s="14" t="s">
        <v>35</v>
      </c>
      <c r="D16" s="10"/>
      <c r="E16" s="149">
        <f>VLOOKUP(A16,'A Employer Allocation - No 158'!A:G,7,FALSE)</f>
        <v>3.8343619364352515E-3</v>
      </c>
      <c r="F16" s="10"/>
      <c r="G16" s="174">
        <f t="shared" si="1"/>
        <v>152365.06634019574</v>
      </c>
      <c r="H16" s="149">
        <v>3.9015852996392652E-3</v>
      </c>
      <c r="I16"/>
      <c r="J16" s="156">
        <f t="shared" si="2"/>
        <v>128050.49772439664</v>
      </c>
      <c r="K16" s="10"/>
      <c r="L16" s="10"/>
      <c r="M16" s="132">
        <v>3.7879179198979803E-3</v>
      </c>
      <c r="N16"/>
      <c r="O16" s="131">
        <v>140303</v>
      </c>
      <c r="P16" s="10"/>
      <c r="Q16" s="132">
        <v>3.7444276635998667E-3</v>
      </c>
      <c r="R16"/>
      <c r="S16" s="131">
        <v>108225</v>
      </c>
      <c r="T16" s="10"/>
      <c r="U16" s="132">
        <v>3.8783945740272227E-3</v>
      </c>
      <c r="V16"/>
      <c r="W16" s="131">
        <v>160355.89475753956</v>
      </c>
      <c r="X16" s="10"/>
      <c r="Y16" s="132">
        <v>3.8501431397644135E-3</v>
      </c>
      <c r="Z16" s="132"/>
      <c r="AA16" s="128">
        <v>132620.3480797729</v>
      </c>
    </row>
    <row r="17" spans="1:27" x14ac:dyDescent="0.25">
      <c r="A17" s="13">
        <v>107</v>
      </c>
      <c r="B17" s="14"/>
      <c r="C17" s="14" t="s">
        <v>36</v>
      </c>
      <c r="D17" s="10"/>
      <c r="E17" s="149">
        <f>VLOOKUP(A17,'A Employer Allocation - No 158'!A:G,7,FALSE)</f>
        <v>8.4669658188166403E-4</v>
      </c>
      <c r="F17" s="10"/>
      <c r="G17" s="174">
        <f t="shared" si="1"/>
        <v>33644.967013299887</v>
      </c>
      <c r="H17" s="149">
        <v>8.7260025966047277E-4</v>
      </c>
      <c r="I17"/>
      <c r="J17" s="156">
        <f t="shared" si="2"/>
        <v>28638.845234087876</v>
      </c>
      <c r="K17" s="10"/>
      <c r="L17" s="10"/>
      <c r="M17" s="132">
        <v>8.5267254144168832E-4</v>
      </c>
      <c r="N17"/>
      <c r="O17" s="131">
        <v>31583</v>
      </c>
      <c r="P17" s="10"/>
      <c r="Q17" s="132">
        <v>8.0744872490975559E-4</v>
      </c>
      <c r="R17"/>
      <c r="S17" s="131">
        <v>23337</v>
      </c>
      <c r="T17" s="10"/>
      <c r="U17" s="132">
        <v>7.9248451054409863E-4</v>
      </c>
      <c r="V17"/>
      <c r="W17" s="131">
        <v>32766.02221465921</v>
      </c>
      <c r="X17" s="10"/>
      <c r="Y17" s="132">
        <v>8.0335159263792951E-4</v>
      </c>
      <c r="Z17" s="132"/>
      <c r="AA17" s="128">
        <v>27671.897895360136</v>
      </c>
    </row>
    <row r="18" spans="1:27" x14ac:dyDescent="0.25">
      <c r="A18" s="13">
        <v>109</v>
      </c>
      <c r="B18" s="14"/>
      <c r="C18" s="14" t="s">
        <v>37</v>
      </c>
      <c r="D18" s="10"/>
      <c r="E18" s="149">
        <f>VLOOKUP(A18,'A Employer Allocation - No 158'!A:G,7,FALSE)</f>
        <v>2.7447016828438878E-4</v>
      </c>
      <c r="F18" s="10"/>
      <c r="G18" s="174">
        <f t="shared" si="1"/>
        <v>10906.551361694013</v>
      </c>
      <c r="H18" s="149">
        <v>2.7537936070415645E-4</v>
      </c>
      <c r="I18"/>
      <c r="J18" s="156">
        <f t="shared" si="2"/>
        <v>9037.9836638337001</v>
      </c>
      <c r="K18" s="10"/>
      <c r="L18" s="10"/>
      <c r="M18" s="132">
        <v>2.6370949708004709E-4</v>
      </c>
      <c r="N18"/>
      <c r="O18" s="131">
        <v>9768</v>
      </c>
      <c r="P18" s="10"/>
      <c r="Q18" s="132">
        <v>2.5722555167968103E-4</v>
      </c>
      <c r="R18"/>
      <c r="S18" s="131">
        <v>7435</v>
      </c>
      <c r="T18" s="10"/>
      <c r="U18" s="132">
        <v>2.6819207862393223E-4</v>
      </c>
      <c r="V18"/>
      <c r="W18" s="131">
        <v>11088.655347918499</v>
      </c>
      <c r="X18" s="10"/>
      <c r="Y18" s="132">
        <v>2.6024246242610706E-4</v>
      </c>
      <c r="Z18" s="132"/>
      <c r="AA18" s="128">
        <v>8964.1981347736037</v>
      </c>
    </row>
    <row r="19" spans="1:27" x14ac:dyDescent="0.25">
      <c r="A19" s="13">
        <v>110</v>
      </c>
      <c r="B19" s="14"/>
      <c r="C19" s="14" t="s">
        <v>38</v>
      </c>
      <c r="D19" s="10"/>
      <c r="E19" s="149">
        <f>VLOOKUP(A19,'A Employer Allocation - No 158'!A:G,7,FALSE)</f>
        <v>3.4753715646006087E-4</v>
      </c>
      <c r="F19" s="10"/>
      <c r="G19" s="174">
        <f t="shared" si="1"/>
        <v>13809.995711815698</v>
      </c>
      <c r="H19" s="149">
        <v>3.5124969421210657E-4</v>
      </c>
      <c r="I19"/>
      <c r="J19" s="156">
        <f t="shared" si="2"/>
        <v>11528.057114004643</v>
      </c>
      <c r="K19" s="10"/>
      <c r="L19" s="10"/>
      <c r="M19" s="132">
        <v>3.5681164279037671E-4</v>
      </c>
      <c r="N19"/>
      <c r="O19" s="131">
        <v>13216</v>
      </c>
      <c r="P19" s="10"/>
      <c r="Q19" s="132">
        <v>2.9445258065351058E-4</v>
      </c>
      <c r="R19"/>
      <c r="S19" s="131">
        <v>8511</v>
      </c>
      <c r="T19" s="10"/>
      <c r="U19" s="132">
        <v>3.1657756216903725E-4</v>
      </c>
      <c r="V19"/>
      <c r="W19" s="131">
        <v>13089.198964370315</v>
      </c>
      <c r="X19" s="10"/>
      <c r="Y19" s="132">
        <v>3.0141059274452193E-4</v>
      </c>
      <c r="Z19" s="132"/>
      <c r="AA19" s="128">
        <v>10382.257561248773</v>
      </c>
    </row>
    <row r="20" spans="1:27" x14ac:dyDescent="0.25">
      <c r="A20" s="13">
        <v>111</v>
      </c>
      <c r="B20" s="14"/>
      <c r="C20" s="14" t="s">
        <v>39</v>
      </c>
      <c r="D20" s="10"/>
      <c r="E20" s="149">
        <f>VLOOKUP(A20,'A Employer Allocation - No 158'!A:G,7,FALSE)</f>
        <v>3.242005151891192E-3</v>
      </c>
      <c r="F20" s="10"/>
      <c r="G20" s="174">
        <f t="shared" si="1"/>
        <v>128826.73525139171</v>
      </c>
      <c r="H20" s="149">
        <v>3.2803519725896888E-3</v>
      </c>
      <c r="I20"/>
      <c r="J20" s="156">
        <f t="shared" si="2"/>
        <v>107661.5453826303</v>
      </c>
      <c r="K20" s="10"/>
      <c r="L20" s="10"/>
      <c r="M20" s="132">
        <v>3.2585316613267688E-3</v>
      </c>
      <c r="N20"/>
      <c r="O20" s="131">
        <v>120695</v>
      </c>
      <c r="P20" s="10"/>
      <c r="Q20" s="132">
        <v>3.1695647830728723E-3</v>
      </c>
      <c r="R20"/>
      <c r="S20" s="131">
        <v>91610</v>
      </c>
      <c r="T20" s="10"/>
      <c r="U20" s="132">
        <v>3.1522097057738747E-3</v>
      </c>
      <c r="V20"/>
      <c r="W20" s="131">
        <v>130331.09400931784</v>
      </c>
      <c r="X20" s="10"/>
      <c r="Y20" s="132">
        <v>3.133490517211466E-3</v>
      </c>
      <c r="Z20" s="132"/>
      <c r="AA20" s="128">
        <v>107934.84502051014</v>
      </c>
    </row>
    <row r="21" spans="1:27" x14ac:dyDescent="0.25">
      <c r="A21" s="13">
        <v>112</v>
      </c>
      <c r="B21" s="14"/>
      <c r="C21" s="14" t="s">
        <v>40</v>
      </c>
      <c r="D21" s="10"/>
      <c r="E21" s="149">
        <f>VLOOKUP(A21,'A Employer Allocation - No 158'!A:G,7,FALSE)</f>
        <v>3.1408683777830122E-5</v>
      </c>
      <c r="F21" s="10"/>
      <c r="G21" s="174">
        <f t="shared" si="1"/>
        <v>1248.078889473956</v>
      </c>
      <c r="H21" s="149">
        <v>3.0919196788631404E-5</v>
      </c>
      <c r="I21"/>
      <c r="J21" s="156">
        <f t="shared" si="2"/>
        <v>1014.7717489064974</v>
      </c>
      <c r="K21" s="10"/>
      <c r="L21" s="10"/>
      <c r="M21" s="132">
        <v>3.0508052466415571E-5</v>
      </c>
      <c r="N21"/>
      <c r="O21" s="131">
        <v>1130</v>
      </c>
      <c r="P21" s="10"/>
      <c r="Q21" s="132">
        <v>3.0575906951812511E-5</v>
      </c>
      <c r="R21"/>
      <c r="S21" s="131">
        <v>884</v>
      </c>
      <c r="T21" s="10"/>
      <c r="U21" s="132">
        <v>3.8441333582962943E-5</v>
      </c>
      <c r="V21"/>
      <c r="W21" s="131">
        <v>1589.3933236319058</v>
      </c>
      <c r="X21" s="10"/>
      <c r="Y21" s="132">
        <v>2.9798674299643582E-5</v>
      </c>
      <c r="Z21" s="132"/>
      <c r="AA21" s="128">
        <v>1026.432112904854</v>
      </c>
    </row>
    <row r="22" spans="1:27" x14ac:dyDescent="0.25">
      <c r="A22" s="13">
        <v>113</v>
      </c>
      <c r="B22" s="14"/>
      <c r="C22" s="14" t="s">
        <v>41</v>
      </c>
      <c r="D22" s="10"/>
      <c r="E22" s="149">
        <f>VLOOKUP(A22,'A Employer Allocation - No 158'!A:G,7,FALSE)</f>
        <v>2.2509443421437256E-3</v>
      </c>
      <c r="F22" s="10"/>
      <c r="G22" s="174">
        <f t="shared" si="1"/>
        <v>89445.203583902316</v>
      </c>
      <c r="H22" s="149">
        <v>2.2064472136895138E-3</v>
      </c>
      <c r="I22"/>
      <c r="J22" s="156">
        <f t="shared" si="2"/>
        <v>72415.862326955481</v>
      </c>
      <c r="K22" s="10"/>
      <c r="L22" s="10"/>
      <c r="M22" s="132">
        <v>2.162792951096977E-3</v>
      </c>
      <c r="N22"/>
      <c r="O22" s="131">
        <v>80109</v>
      </c>
      <c r="P22" s="10"/>
      <c r="Q22" s="132">
        <v>2.056969779245384E-3</v>
      </c>
      <c r="R22"/>
      <c r="S22" s="131">
        <v>59453</v>
      </c>
      <c r="T22" s="10"/>
      <c r="U22" s="132">
        <v>2.0571312068151195E-3</v>
      </c>
      <c r="V22"/>
      <c r="W22" s="131">
        <v>85054.036923314925</v>
      </c>
      <c r="X22" s="10"/>
      <c r="Y22" s="132">
        <v>2.0560979235371107E-3</v>
      </c>
      <c r="Z22" s="132"/>
      <c r="AA22" s="128">
        <v>70823.450559366727</v>
      </c>
    </row>
    <row r="23" spans="1:27" x14ac:dyDescent="0.25">
      <c r="A23" s="13">
        <v>114</v>
      </c>
      <c r="B23" s="14"/>
      <c r="C23" s="14" t="s">
        <v>42</v>
      </c>
      <c r="D23" s="10"/>
      <c r="E23" s="149">
        <f>VLOOKUP(A23,'A Employer Allocation - No 158'!A:G,7,FALSE)</f>
        <v>1.0080783298803136E-2</v>
      </c>
      <c r="F23" s="10"/>
      <c r="G23" s="174">
        <f t="shared" si="1"/>
        <v>400577.52542558231</v>
      </c>
      <c r="H23" s="149">
        <v>1.0175809448043594E-2</v>
      </c>
      <c r="I23"/>
      <c r="J23" s="156">
        <f t="shared" si="2"/>
        <v>333971.28718192456</v>
      </c>
      <c r="K23" s="10"/>
      <c r="L23" s="10"/>
      <c r="M23" s="132">
        <v>1.0089118456161728E-2</v>
      </c>
      <c r="N23"/>
      <c r="O23" s="131">
        <v>373697</v>
      </c>
      <c r="P23" s="10"/>
      <c r="Q23" s="132">
        <v>1.0048740343037533E-2</v>
      </c>
      <c r="R23"/>
      <c r="S23" s="131">
        <v>290439</v>
      </c>
      <c r="T23" s="10"/>
      <c r="U23" s="132">
        <v>1.0103382897703319E-2</v>
      </c>
      <c r="V23"/>
      <c r="W23" s="131">
        <v>417733.92926262552</v>
      </c>
      <c r="X23" s="10"/>
      <c r="Y23" s="132">
        <v>1.0077893526412189E-2</v>
      </c>
      <c r="Z23" s="132"/>
      <c r="AA23" s="128">
        <v>347138.71637132321</v>
      </c>
    </row>
    <row r="24" spans="1:27" x14ac:dyDescent="0.25">
      <c r="A24" s="13">
        <v>115</v>
      </c>
      <c r="B24" s="14"/>
      <c r="C24" s="14" t="s">
        <v>43</v>
      </c>
      <c r="D24" s="10"/>
      <c r="E24" s="149">
        <f>VLOOKUP(A24,'A Employer Allocation - No 158'!A:G,7,FALSE)</f>
        <v>6.941861229893217E-3</v>
      </c>
      <c r="F24" s="10"/>
      <c r="G24" s="174">
        <f t="shared" si="1"/>
        <v>275846.97645951435</v>
      </c>
      <c r="H24" s="149">
        <v>7.1364443617671375E-3</v>
      </c>
      <c r="I24"/>
      <c r="J24" s="156">
        <f t="shared" si="2"/>
        <v>234218.96032652087</v>
      </c>
      <c r="K24" s="10"/>
      <c r="L24" s="10"/>
      <c r="M24" s="132">
        <v>7.1785954514833605E-3</v>
      </c>
      <c r="N24"/>
      <c r="O24" s="131">
        <v>265892</v>
      </c>
      <c r="P24" s="10"/>
      <c r="Q24" s="132">
        <v>7.0071282464760727E-3</v>
      </c>
      <c r="R24"/>
      <c r="S24" s="131">
        <v>202527</v>
      </c>
      <c r="T24" s="10"/>
      <c r="U24" s="132">
        <v>6.8566568692691628E-3</v>
      </c>
      <c r="V24"/>
      <c r="W24" s="131">
        <v>283494.96842849313</v>
      </c>
      <c r="X24" s="10"/>
      <c r="Y24" s="132">
        <v>6.9079455640509166E-3</v>
      </c>
      <c r="Z24" s="132"/>
      <c r="AA24" s="128">
        <v>237948.07412708638</v>
      </c>
    </row>
    <row r="25" spans="1:27" x14ac:dyDescent="0.25">
      <c r="A25" s="13">
        <v>116</v>
      </c>
      <c r="B25" s="14"/>
      <c r="C25" s="14" t="s">
        <v>44</v>
      </c>
      <c r="D25" s="10"/>
      <c r="E25" s="149">
        <f>VLOOKUP(A25,'A Employer Allocation - No 158'!A:G,7,FALSE)</f>
        <v>1.6509216868763447E-3</v>
      </c>
      <c r="F25" s="10"/>
      <c r="G25" s="174">
        <f t="shared" si="1"/>
        <v>65602.255737296844</v>
      </c>
      <c r="H25" s="149">
        <v>1.6560516499929689E-3</v>
      </c>
      <c r="I25"/>
      <c r="J25" s="156">
        <f t="shared" si="2"/>
        <v>54351.813878967238</v>
      </c>
      <c r="K25" s="10"/>
      <c r="L25" s="10"/>
      <c r="M25" s="132">
        <v>1.7301777237110959E-3</v>
      </c>
      <c r="N25"/>
      <c r="O25" s="131">
        <v>64085</v>
      </c>
      <c r="P25" s="10"/>
      <c r="Q25" s="132">
        <v>1.8789264840256784E-3</v>
      </c>
      <c r="R25"/>
      <c r="S25" s="131">
        <v>54307</v>
      </c>
      <c r="T25" s="10"/>
      <c r="U25" s="132">
        <v>2.0018384413155316E-3</v>
      </c>
      <c r="V25"/>
      <c r="W25" s="131">
        <v>82767.905196367268</v>
      </c>
      <c r="X25" s="10"/>
      <c r="Y25" s="132">
        <v>2.0066275359325852E-3</v>
      </c>
      <c r="Z25" s="132"/>
      <c r="AA25" s="128">
        <v>69119.41520650062</v>
      </c>
    </row>
    <row r="26" spans="1:27" x14ac:dyDescent="0.25">
      <c r="A26" s="13">
        <v>117</v>
      </c>
      <c r="B26" s="14"/>
      <c r="C26" s="14" t="s">
        <v>45</v>
      </c>
      <c r="D26" s="10"/>
      <c r="E26" s="149">
        <f>VLOOKUP(A26,'A Employer Allocation - No 158'!A:G,7,FALSE)</f>
        <v>9.4666043134954353E-4</v>
      </c>
      <c r="F26" s="10"/>
      <c r="G26" s="174">
        <f t="shared" si="1"/>
        <v>37617.205108787246</v>
      </c>
      <c r="H26" s="149">
        <v>9.6086366752805503E-4</v>
      </c>
      <c r="I26"/>
      <c r="J26" s="156">
        <f t="shared" si="2"/>
        <v>31535.66087191087</v>
      </c>
      <c r="K26" s="10"/>
      <c r="L26" s="10"/>
      <c r="M26" s="132">
        <v>9.8041524791643618E-4</v>
      </c>
      <c r="N26"/>
      <c r="O26" s="131">
        <v>36314</v>
      </c>
      <c r="P26" s="10"/>
      <c r="Q26" s="132">
        <v>9.9725642765311211E-4</v>
      </c>
      <c r="R26"/>
      <c r="S26" s="131">
        <v>28824</v>
      </c>
      <c r="T26" s="10"/>
      <c r="U26" s="132">
        <v>1.0166632398961901E-3</v>
      </c>
      <c r="V26"/>
      <c r="W26" s="131">
        <v>42034.903976097696</v>
      </c>
      <c r="X26" s="10"/>
      <c r="Y26" s="132">
        <v>1.0886502347801825E-3</v>
      </c>
      <c r="Z26" s="132"/>
      <c r="AA26" s="128">
        <v>37499.170247085567</v>
      </c>
    </row>
    <row r="27" spans="1:27" x14ac:dyDescent="0.25">
      <c r="A27" s="13">
        <v>119</v>
      </c>
      <c r="B27" s="14"/>
      <c r="C27" s="14" t="s">
        <v>46</v>
      </c>
      <c r="D27" s="10"/>
      <c r="E27" s="149">
        <f>VLOOKUP(A27,'A Employer Allocation - No 158'!A:G,7,FALSE)</f>
        <v>3.3409701503402999E-5</v>
      </c>
      <c r="F27" s="10"/>
      <c r="G27" s="174">
        <f t="shared" si="1"/>
        <v>1327.5928225765431</v>
      </c>
      <c r="H27" s="149">
        <v>3.2398916322827915E-5</v>
      </c>
      <c r="I27"/>
      <c r="J27" s="156">
        <f t="shared" si="2"/>
        <v>1063.3363215851709</v>
      </c>
      <c r="K27" s="10"/>
      <c r="L27" s="10"/>
      <c r="M27" s="132">
        <v>4.4059204601083112E-5</v>
      </c>
      <c r="N27"/>
      <c r="O27" s="131">
        <v>1632</v>
      </c>
      <c r="P27" s="10"/>
      <c r="Q27" s="132">
        <v>3.9034426386735123E-5</v>
      </c>
      <c r="R27"/>
      <c r="S27" s="131">
        <v>1128</v>
      </c>
      <c r="T27" s="10"/>
      <c r="U27" s="132">
        <v>2.712298314998918E-5</v>
      </c>
      <c r="V27"/>
      <c r="W27" s="131">
        <v>1121.4254115960032</v>
      </c>
      <c r="X27" s="10"/>
      <c r="Y27" s="132">
        <v>2.2667581834457477E-5</v>
      </c>
      <c r="Z27" s="132"/>
      <c r="AA27" s="128">
        <v>780.79761813646064</v>
      </c>
    </row>
    <row r="28" spans="1:27" x14ac:dyDescent="0.25">
      <c r="A28" s="13">
        <v>121</v>
      </c>
      <c r="B28" s="14"/>
      <c r="C28" s="14" t="s">
        <v>47</v>
      </c>
      <c r="D28" s="10"/>
      <c r="E28" s="149">
        <f>VLOOKUP(A28,'A Employer Allocation - No 158'!A:G,7,FALSE)</f>
        <v>4.7448904864094861E-4</v>
      </c>
      <c r="F28" s="10"/>
      <c r="G28" s="174">
        <f t="shared" si="1"/>
        <v>18854.650805627021</v>
      </c>
      <c r="H28" s="149">
        <v>4.3009893678232073E-4</v>
      </c>
      <c r="I28"/>
      <c r="J28" s="156">
        <f t="shared" si="2"/>
        <v>14115.898717068179</v>
      </c>
      <c r="K28" s="10"/>
      <c r="L28" s="10"/>
      <c r="M28" s="132">
        <v>3.8828369658606157E-4</v>
      </c>
      <c r="N28"/>
      <c r="O28" s="131">
        <v>14382</v>
      </c>
      <c r="P28" s="10"/>
      <c r="Q28" s="132">
        <v>3.9977805796000197E-4</v>
      </c>
      <c r="R28"/>
      <c r="S28" s="131">
        <v>11555</v>
      </c>
      <c r="T28" s="10"/>
      <c r="U28" s="132">
        <v>3.6076257589119436E-4</v>
      </c>
      <c r="V28"/>
      <c r="W28" s="131">
        <v>14916.070180037639</v>
      </c>
      <c r="X28" s="10"/>
      <c r="Y28" s="132">
        <v>3.2769866434638126E-4</v>
      </c>
      <c r="Z28" s="132"/>
      <c r="AA28" s="128">
        <v>11287.76498775913</v>
      </c>
    </row>
    <row r="29" spans="1:27" x14ac:dyDescent="0.25">
      <c r="A29" s="13">
        <v>122</v>
      </c>
      <c r="B29" s="14"/>
      <c r="C29" s="14" t="s">
        <v>48</v>
      </c>
      <c r="D29" s="10"/>
      <c r="E29" s="149">
        <f>VLOOKUP(A29,'A Employer Allocation - No 158'!A:G,7,FALSE)</f>
        <v>5.0392406911944606E-4</v>
      </c>
      <c r="F29" s="10"/>
      <c r="G29" s="174">
        <f t="shared" si="1"/>
        <v>20024.302737885871</v>
      </c>
      <c r="H29" s="149">
        <v>4.597898309141334E-4</v>
      </c>
      <c r="I29"/>
      <c r="J29" s="156">
        <f t="shared" si="2"/>
        <v>15090.357425381568</v>
      </c>
      <c r="K29" s="10"/>
      <c r="L29" s="10"/>
      <c r="M29" s="132">
        <v>4.478588116636158E-4</v>
      </c>
      <c r="N29"/>
      <c r="O29" s="131">
        <v>16588</v>
      </c>
      <c r="P29" s="10"/>
      <c r="Q29" s="132">
        <v>4.4758409624688747E-4</v>
      </c>
      <c r="R29"/>
      <c r="S29" s="131">
        <v>12937</v>
      </c>
      <c r="T29" s="10"/>
      <c r="U29" s="132">
        <v>4.609358615972111E-4</v>
      </c>
      <c r="V29"/>
      <c r="W29" s="131">
        <v>19057.829496576487</v>
      </c>
      <c r="X29" s="10"/>
      <c r="Y29" s="132">
        <v>4.7123527530858693E-4</v>
      </c>
      <c r="Z29" s="132"/>
      <c r="AA29" s="128">
        <v>16231.964363464276</v>
      </c>
    </row>
    <row r="30" spans="1:27" x14ac:dyDescent="0.25">
      <c r="A30" s="13">
        <v>123</v>
      </c>
      <c r="B30" s="14"/>
      <c r="C30" s="14" t="s">
        <v>49</v>
      </c>
      <c r="D30" s="10"/>
      <c r="E30" s="149">
        <f>VLOOKUP(A30,'A Employer Allocation - No 158'!A:G,7,FALSE)</f>
        <v>2.7335717470521451E-3</v>
      </c>
      <c r="F30" s="10"/>
      <c r="G30" s="174">
        <f t="shared" si="1"/>
        <v>108623.24618538734</v>
      </c>
      <c r="H30" s="149">
        <v>2.739936050534244E-3</v>
      </c>
      <c r="I30"/>
      <c r="J30" s="156">
        <f t="shared" si="2"/>
        <v>89925.029970859949</v>
      </c>
      <c r="K30" s="10"/>
      <c r="L30" s="10"/>
      <c r="M30" s="132">
        <v>2.5974531310426945E-3</v>
      </c>
      <c r="N30"/>
      <c r="O30" s="131">
        <v>96209</v>
      </c>
      <c r="P30" s="10"/>
      <c r="Q30" s="132">
        <v>2.4845795807854967E-3</v>
      </c>
      <c r="R30"/>
      <c r="S30" s="131">
        <v>71812</v>
      </c>
      <c r="T30" s="10"/>
      <c r="U30" s="132">
        <v>2.5706556763852857E-3</v>
      </c>
      <c r="V30"/>
      <c r="W30" s="131">
        <v>106286.19219428011</v>
      </c>
      <c r="X30" s="10"/>
      <c r="Y30" s="132">
        <v>2.6268638941126963E-3</v>
      </c>
      <c r="Z30" s="132"/>
      <c r="AA30" s="128">
        <v>90483.805757084207</v>
      </c>
    </row>
    <row r="31" spans="1:27" x14ac:dyDescent="0.25">
      <c r="A31" s="13">
        <v>124</v>
      </c>
      <c r="B31" s="14"/>
      <c r="C31" s="14" t="s">
        <v>50</v>
      </c>
      <c r="D31" s="10"/>
      <c r="E31" s="149">
        <f>VLOOKUP(A31,'A Employer Allocation - No 158'!A:G,7,FALSE)</f>
        <v>0</v>
      </c>
      <c r="F31" s="10"/>
      <c r="G31" s="174">
        <f t="shared" si="1"/>
        <v>0</v>
      </c>
      <c r="H31" s="149">
        <v>0</v>
      </c>
      <c r="I31"/>
      <c r="J31" s="156">
        <f t="shared" si="2"/>
        <v>0</v>
      </c>
      <c r="K31" s="10"/>
      <c r="L31" s="10"/>
      <c r="M31" s="132">
        <v>0</v>
      </c>
      <c r="N31"/>
      <c r="O31" s="131">
        <v>0</v>
      </c>
      <c r="P31" s="10"/>
      <c r="Q31" s="132">
        <v>0</v>
      </c>
      <c r="R31"/>
      <c r="S31" s="131">
        <v>0</v>
      </c>
      <c r="T31" s="10"/>
      <c r="U31" s="132">
        <v>0</v>
      </c>
      <c r="V31"/>
      <c r="W31" s="131">
        <v>0</v>
      </c>
      <c r="X31" s="10"/>
      <c r="Y31" s="132">
        <v>0</v>
      </c>
      <c r="Z31" s="132"/>
      <c r="AA31" s="128">
        <v>0</v>
      </c>
    </row>
    <row r="32" spans="1:27" x14ac:dyDescent="0.25">
      <c r="A32" s="13">
        <v>125</v>
      </c>
      <c r="B32" s="14"/>
      <c r="C32" s="14" t="s">
        <v>51</v>
      </c>
      <c r="D32" s="10"/>
      <c r="E32" s="149">
        <f>VLOOKUP(A32,'A Employer Allocation - No 158'!A:G,7,FALSE)</f>
        <v>1.1053716413173406E-3</v>
      </c>
      <c r="F32" s="10"/>
      <c r="G32" s="174">
        <f t="shared" si="1"/>
        <v>43923.872146630267</v>
      </c>
      <c r="H32" s="149">
        <v>7.6422180855972258E-4</v>
      </c>
      <c r="I32"/>
      <c r="J32" s="156">
        <f t="shared" si="2"/>
        <v>25081.851463547122</v>
      </c>
      <c r="K32" s="10"/>
      <c r="L32" s="10"/>
      <c r="M32" s="132">
        <v>6.575658564629504E-4</v>
      </c>
      <c r="N32"/>
      <c r="O32" s="131">
        <v>24356</v>
      </c>
      <c r="P32" s="10"/>
      <c r="Q32" s="132">
        <v>6.8690980008833465E-4</v>
      </c>
      <c r="R32"/>
      <c r="S32" s="131">
        <v>19854</v>
      </c>
      <c r="T32" s="10"/>
      <c r="U32" s="132">
        <v>7.1497801122624976E-4</v>
      </c>
      <c r="V32"/>
      <c r="W32" s="131">
        <v>29561.44263658582</v>
      </c>
      <c r="X32" s="10"/>
      <c r="Y32" s="132">
        <v>7.3101698317963061E-4</v>
      </c>
      <c r="Z32" s="132"/>
      <c r="AA32" s="128">
        <v>25180.291548183908</v>
      </c>
    </row>
    <row r="33" spans="1:27" x14ac:dyDescent="0.25">
      <c r="A33" s="13">
        <v>126</v>
      </c>
      <c r="B33" s="14"/>
      <c r="C33" s="14" t="s">
        <v>52</v>
      </c>
      <c r="D33" s="10"/>
      <c r="E33" s="149">
        <f>VLOOKUP(A33,'A Employer Allocation - No 158'!A:G,7,FALSE)</f>
        <v>0</v>
      </c>
      <c r="F33" s="10"/>
      <c r="G33" s="174">
        <f t="shared" si="1"/>
        <v>0</v>
      </c>
      <c r="H33" s="149">
        <v>0</v>
      </c>
      <c r="I33"/>
      <c r="J33" s="156">
        <f t="shared" si="2"/>
        <v>0</v>
      </c>
      <c r="K33" s="10"/>
      <c r="L33" s="10"/>
      <c r="M33" s="132">
        <v>0</v>
      </c>
      <c r="N33"/>
      <c r="O33" s="131">
        <v>0</v>
      </c>
      <c r="P33" s="10"/>
      <c r="Q33" s="132">
        <v>0</v>
      </c>
      <c r="R33"/>
      <c r="S33" s="131">
        <v>0</v>
      </c>
      <c r="T33" s="10"/>
      <c r="U33" s="132">
        <v>0</v>
      </c>
      <c r="V33"/>
      <c r="W33" s="131">
        <v>0</v>
      </c>
      <c r="X33" s="10"/>
      <c r="Y33" s="132">
        <v>0</v>
      </c>
      <c r="Z33" s="132"/>
      <c r="AA33" s="128">
        <v>0</v>
      </c>
    </row>
    <row r="34" spans="1:27" x14ac:dyDescent="0.25">
      <c r="A34" s="13">
        <v>127</v>
      </c>
      <c r="B34" s="14"/>
      <c r="C34" s="14" t="s">
        <v>53</v>
      </c>
      <c r="D34" s="10"/>
      <c r="E34" s="149">
        <f>VLOOKUP(A34,'A Employer Allocation - No 158'!A:G,7,FALSE)</f>
        <v>1.644962566566012E-3</v>
      </c>
      <c r="F34" s="10"/>
      <c r="G34" s="174">
        <f t="shared" si="1"/>
        <v>65365.459687141709</v>
      </c>
      <c r="H34" s="149">
        <v>1.5739822397407848E-3</v>
      </c>
      <c r="I34"/>
      <c r="J34" s="156">
        <f t="shared" si="2"/>
        <v>51658.285986161325</v>
      </c>
      <c r="K34" s="10"/>
      <c r="L34" s="10"/>
      <c r="M34" s="132">
        <v>1.3275810299190551E-3</v>
      </c>
      <c r="N34"/>
      <c r="O34" s="131">
        <v>49173</v>
      </c>
      <c r="P34" s="10"/>
      <c r="Q34" s="132">
        <v>1.3950839362976578E-3</v>
      </c>
      <c r="R34"/>
      <c r="S34" s="131">
        <v>40322</v>
      </c>
      <c r="T34" s="10"/>
      <c r="U34" s="132">
        <v>1.4194367080949677E-3</v>
      </c>
      <c r="V34"/>
      <c r="W34" s="131">
        <v>58687.954264002481</v>
      </c>
      <c r="X34" s="10"/>
      <c r="Y34" s="132">
        <v>1.3184038549957141E-3</v>
      </c>
      <c r="Z34" s="132"/>
      <c r="AA34" s="128">
        <v>45413.163046697737</v>
      </c>
    </row>
    <row r="35" spans="1:27" x14ac:dyDescent="0.25">
      <c r="A35" s="13">
        <v>128</v>
      </c>
      <c r="B35" s="14"/>
      <c r="C35" s="14" t="s">
        <v>54</v>
      </c>
      <c r="D35" s="10"/>
      <c r="E35" s="149">
        <f>VLOOKUP(A35,'A Employer Allocation - No 158'!A:G,7,FALSE)</f>
        <v>2.3257951704790635E-3</v>
      </c>
      <c r="F35" s="10"/>
      <c r="G35" s="174">
        <f t="shared" si="1"/>
        <v>92419.53193735324</v>
      </c>
      <c r="H35" s="149">
        <v>2.4187065473068115E-3</v>
      </c>
      <c r="I35"/>
      <c r="J35" s="156">
        <f t="shared" si="2"/>
        <v>79382.239127395223</v>
      </c>
      <c r="K35" s="10"/>
      <c r="L35" s="10"/>
      <c r="M35" s="132">
        <v>2.3584392763345606E-3</v>
      </c>
      <c r="N35"/>
      <c r="O35" s="131">
        <v>87356</v>
      </c>
      <c r="P35" s="10"/>
      <c r="Q35" s="132">
        <v>2.2310768157177614E-3</v>
      </c>
      <c r="R35"/>
      <c r="S35" s="131">
        <v>64485</v>
      </c>
      <c r="T35" s="10"/>
      <c r="U35" s="132">
        <v>2.2816311433603289E-3</v>
      </c>
      <c r="V35"/>
      <c r="W35" s="131">
        <v>94336.19930019154</v>
      </c>
      <c r="X35" s="10"/>
      <c r="Y35" s="132">
        <v>2.2751693638798131E-3</v>
      </c>
      <c r="Z35" s="132"/>
      <c r="AA35" s="128">
        <v>78369.489659192026</v>
      </c>
    </row>
    <row r="36" spans="1:27" x14ac:dyDescent="0.25">
      <c r="A36" s="13">
        <v>129</v>
      </c>
      <c r="B36" s="14"/>
      <c r="C36" s="14" t="s">
        <v>55</v>
      </c>
      <c r="D36" s="10"/>
      <c r="E36" s="149">
        <f>VLOOKUP(A36,'A Employer Allocation - No 158'!A:G,7,FALSE)</f>
        <v>1.1502660572316021E-3</v>
      </c>
      <c r="F36" s="10"/>
      <c r="G36" s="174">
        <f t="shared" si="1"/>
        <v>45707.830148633635</v>
      </c>
      <c r="H36" s="149">
        <v>1.1560876030296946E-3</v>
      </c>
      <c r="I36"/>
      <c r="J36" s="156">
        <f t="shared" si="2"/>
        <v>37942.933861946942</v>
      </c>
      <c r="K36" s="10"/>
      <c r="L36" s="10"/>
      <c r="M36" s="132">
        <v>1.1791774526671692E-3</v>
      </c>
      <c r="N36"/>
      <c r="O36" s="131">
        <v>43676</v>
      </c>
      <c r="P36" s="10"/>
      <c r="Q36" s="132">
        <v>1.1301641791422866E-3</v>
      </c>
      <c r="R36"/>
      <c r="S36" s="131">
        <v>32665</v>
      </c>
      <c r="T36" s="10"/>
      <c r="U36" s="132">
        <v>1.1704241498865389E-3</v>
      </c>
      <c r="V36"/>
      <c r="W36" s="131">
        <v>48392.294342038025</v>
      </c>
      <c r="X36" s="10"/>
      <c r="Y36" s="132">
        <v>1.1361600057215304E-3</v>
      </c>
      <c r="Z36" s="132"/>
      <c r="AA36" s="128">
        <v>39135.671055161336</v>
      </c>
    </row>
    <row r="37" spans="1:27" x14ac:dyDescent="0.25">
      <c r="A37" s="13">
        <v>131</v>
      </c>
      <c r="B37" s="14"/>
      <c r="C37" s="14" t="s">
        <v>56</v>
      </c>
      <c r="D37" s="10"/>
      <c r="E37" s="149">
        <f>VLOOKUP(A37,'A Employer Allocation - No 158'!A:G,7,FALSE)</f>
        <v>0</v>
      </c>
      <c r="F37" s="10"/>
      <c r="G37" s="174">
        <f t="shared" si="1"/>
        <v>0</v>
      </c>
      <c r="H37" s="149">
        <v>0</v>
      </c>
      <c r="I37"/>
      <c r="J37" s="156">
        <f t="shared" si="2"/>
        <v>0</v>
      </c>
      <c r="K37" s="10"/>
      <c r="L37" s="10"/>
      <c r="M37" s="132">
        <v>0</v>
      </c>
      <c r="N37"/>
      <c r="O37" s="131">
        <v>0</v>
      </c>
      <c r="P37" s="10"/>
      <c r="Q37" s="132">
        <v>0</v>
      </c>
      <c r="R37"/>
      <c r="S37" s="131">
        <v>0</v>
      </c>
      <c r="T37" s="10"/>
      <c r="U37" s="132">
        <v>0</v>
      </c>
      <c r="V37"/>
      <c r="W37" s="131">
        <v>0</v>
      </c>
      <c r="X37" s="10"/>
      <c r="Y37" s="132">
        <v>0</v>
      </c>
      <c r="Z37" s="132"/>
      <c r="AA37" s="128">
        <v>0</v>
      </c>
    </row>
    <row r="38" spans="1:27" x14ac:dyDescent="0.25">
      <c r="A38" s="13">
        <v>132</v>
      </c>
      <c r="B38" s="14"/>
      <c r="C38" s="14" t="s">
        <v>57</v>
      </c>
      <c r="D38" s="10"/>
      <c r="E38" s="149">
        <f>VLOOKUP(A38,'A Employer Allocation - No 158'!A:G,7,FALSE)</f>
        <v>5.9327191444009616E-4</v>
      </c>
      <c r="F38" s="10"/>
      <c r="G38" s="174">
        <f t="shared" si="1"/>
        <v>23574.695373039835</v>
      </c>
      <c r="H38" s="149">
        <v>5.2920797775752638E-4</v>
      </c>
      <c r="I38"/>
      <c r="J38" s="156">
        <f t="shared" si="2"/>
        <v>17368.669334959348</v>
      </c>
      <c r="K38" s="10"/>
      <c r="L38" s="10"/>
      <c r="M38" s="132">
        <v>5.0636884728292198E-4</v>
      </c>
      <c r="N38"/>
      <c r="O38" s="131">
        <v>18756</v>
      </c>
      <c r="P38" s="10"/>
      <c r="Q38" s="132">
        <v>4.5316869473762073E-4</v>
      </c>
      <c r="R38"/>
      <c r="S38" s="131">
        <v>13098</v>
      </c>
      <c r="T38" s="10"/>
      <c r="U38" s="132">
        <v>3.7030499564486404E-4</v>
      </c>
      <c r="V38"/>
      <c r="W38" s="131">
        <v>15310.610557130531</v>
      </c>
      <c r="X38" s="10"/>
      <c r="Y38" s="132">
        <v>3.2954071864497151E-4</v>
      </c>
      <c r="Z38" s="132"/>
      <c r="AA38" s="128">
        <v>11351.215585150641</v>
      </c>
    </row>
    <row r="39" spans="1:27" x14ac:dyDescent="0.25">
      <c r="A39" s="13">
        <v>133</v>
      </c>
      <c r="B39" s="14"/>
      <c r="C39" s="14" t="s">
        <v>58</v>
      </c>
      <c r="D39" s="10"/>
      <c r="E39" s="149">
        <f>VLOOKUP(A39,'A Employer Allocation - No 158'!A:G,7,FALSE)</f>
        <v>1.2584843120479715E-3</v>
      </c>
      <c r="F39" s="10"/>
      <c r="G39" s="174">
        <f t="shared" si="1"/>
        <v>50008.071452834985</v>
      </c>
      <c r="H39" s="149">
        <v>1.1434778191730635E-3</v>
      </c>
      <c r="I39"/>
      <c r="J39" s="156">
        <f t="shared" si="2"/>
        <v>37529.079242598244</v>
      </c>
      <c r="K39" s="10"/>
      <c r="L39" s="10"/>
      <c r="M39" s="132">
        <v>1.1179140822287371E-3</v>
      </c>
      <c r="N39"/>
      <c r="O39" s="131">
        <v>41407</v>
      </c>
      <c r="P39" s="10"/>
      <c r="Q39" s="132">
        <v>1.2123392312257623E-3</v>
      </c>
      <c r="R39"/>
      <c r="S39" s="131">
        <v>35040</v>
      </c>
      <c r="T39" s="10"/>
      <c r="U39" s="132">
        <v>1.1940625216687656E-3</v>
      </c>
      <c r="V39"/>
      <c r="W39" s="131">
        <v>49369.645198274993</v>
      </c>
      <c r="X39" s="10"/>
      <c r="Y39" s="132">
        <v>1.1505166549749073E-3</v>
      </c>
      <c r="Z39" s="132"/>
      <c r="AA39" s="128">
        <v>39630.193921487429</v>
      </c>
    </row>
    <row r="40" spans="1:27" x14ac:dyDescent="0.25">
      <c r="A40" s="13">
        <v>135</v>
      </c>
      <c r="B40" s="14"/>
      <c r="C40" s="14" t="s">
        <v>59</v>
      </c>
      <c r="D40" s="10"/>
      <c r="E40" s="149">
        <f>VLOOKUP(A40,'A Employer Allocation - No 158'!A:G,7,FALSE)</f>
        <v>0</v>
      </c>
      <c r="F40" s="10"/>
      <c r="G40" s="174">
        <f t="shared" si="1"/>
        <v>0</v>
      </c>
      <c r="H40" s="149">
        <v>0</v>
      </c>
      <c r="I40"/>
      <c r="J40" s="156">
        <f t="shared" si="2"/>
        <v>0</v>
      </c>
      <c r="K40" s="10"/>
      <c r="L40" s="10"/>
      <c r="M40" s="132">
        <v>0</v>
      </c>
      <c r="N40"/>
      <c r="O40" s="131">
        <v>0</v>
      </c>
      <c r="P40" s="10"/>
      <c r="Q40" s="132">
        <v>0</v>
      </c>
      <c r="R40"/>
      <c r="S40" s="131">
        <v>0</v>
      </c>
      <c r="T40" s="10"/>
      <c r="U40" s="132">
        <v>0</v>
      </c>
      <c r="V40"/>
      <c r="W40" s="131">
        <v>0</v>
      </c>
      <c r="X40" s="10"/>
      <c r="Y40" s="132">
        <v>0</v>
      </c>
      <c r="Z40" s="132"/>
      <c r="AA40" s="128">
        <v>0</v>
      </c>
    </row>
    <row r="41" spans="1:27" x14ac:dyDescent="0.25">
      <c r="A41" s="13">
        <v>136</v>
      </c>
      <c r="B41" s="14"/>
      <c r="C41" s="14" t="s">
        <v>60</v>
      </c>
      <c r="D41" s="10"/>
      <c r="E41" s="149">
        <f>VLOOKUP(A41,'A Employer Allocation - No 158'!A:G,7,FALSE)</f>
        <v>2.5590737174557088E-3</v>
      </c>
      <c r="F41" s="10"/>
      <c r="G41" s="174">
        <f t="shared" si="1"/>
        <v>101689.26230581327</v>
      </c>
      <c r="H41" s="149">
        <v>2.3304135111876867E-3</v>
      </c>
      <c r="I41"/>
      <c r="J41" s="156">
        <f t="shared" si="2"/>
        <v>76484.451086801215</v>
      </c>
      <c r="K41" s="10"/>
      <c r="L41" s="10"/>
      <c r="M41" s="132">
        <v>2.2270594279294501E-3</v>
      </c>
      <c r="N41"/>
      <c r="O41" s="131">
        <v>82489</v>
      </c>
      <c r="P41" s="10"/>
      <c r="Q41" s="132">
        <v>2.2446318777417386E-3</v>
      </c>
      <c r="R41"/>
      <c r="S41" s="131">
        <v>64877</v>
      </c>
      <c r="T41" s="10"/>
      <c r="U41" s="132">
        <v>2.3607932312686005E-3</v>
      </c>
      <c r="V41"/>
      <c r="W41" s="131">
        <v>97609.23075563334</v>
      </c>
      <c r="X41" s="10"/>
      <c r="Y41" s="132">
        <v>2.3947631246469987E-3</v>
      </c>
      <c r="Z41" s="132"/>
      <c r="AA41" s="128">
        <v>82488.964080105041</v>
      </c>
    </row>
    <row r="42" spans="1:27" x14ac:dyDescent="0.25">
      <c r="A42" s="13">
        <v>137</v>
      </c>
      <c r="B42" s="14"/>
      <c r="C42" s="14" t="s">
        <v>61</v>
      </c>
      <c r="D42" s="10"/>
      <c r="E42" s="149">
        <f>VLOOKUP(A42,'A Employer Allocation - No 158'!A:G,7,FALSE)</f>
        <v>0</v>
      </c>
      <c r="F42" s="10"/>
      <c r="G42" s="174">
        <f t="shared" si="1"/>
        <v>0</v>
      </c>
      <c r="H42" s="149">
        <v>0</v>
      </c>
      <c r="I42"/>
      <c r="J42" s="156">
        <f t="shared" si="2"/>
        <v>0</v>
      </c>
      <c r="K42" s="10"/>
      <c r="L42" s="10"/>
      <c r="M42" s="132">
        <v>0</v>
      </c>
      <c r="N42"/>
      <c r="O42" s="131">
        <v>0</v>
      </c>
      <c r="P42" s="10"/>
      <c r="Q42" s="132">
        <v>0</v>
      </c>
      <c r="R42"/>
      <c r="S42" s="131">
        <v>0</v>
      </c>
      <c r="T42" s="10"/>
      <c r="U42" s="132">
        <v>0</v>
      </c>
      <c r="V42"/>
      <c r="W42" s="131">
        <v>0</v>
      </c>
      <c r="X42" s="10"/>
      <c r="Y42" s="132">
        <v>0</v>
      </c>
      <c r="Z42" s="132"/>
      <c r="AA42" s="128">
        <v>0</v>
      </c>
    </row>
    <row r="43" spans="1:27" x14ac:dyDescent="0.25">
      <c r="A43" s="13">
        <v>138</v>
      </c>
      <c r="B43" s="14"/>
      <c r="C43" s="14" t="s">
        <v>62</v>
      </c>
      <c r="D43" s="10"/>
      <c r="E43" s="149">
        <f>VLOOKUP(A43,'A Employer Allocation - No 158'!A:G,7,FALSE)</f>
        <v>0</v>
      </c>
      <c r="F43" s="10"/>
      <c r="G43" s="174">
        <f t="shared" si="1"/>
        <v>0</v>
      </c>
      <c r="H43" s="149">
        <v>0</v>
      </c>
      <c r="I43"/>
      <c r="J43" s="156">
        <f t="shared" si="2"/>
        <v>0</v>
      </c>
      <c r="K43" s="10"/>
      <c r="L43" s="10"/>
      <c r="M43" s="132">
        <v>0</v>
      </c>
      <c r="N43"/>
      <c r="O43" s="131">
        <v>0</v>
      </c>
      <c r="P43" s="10"/>
      <c r="Q43" s="132">
        <v>0</v>
      </c>
      <c r="R43"/>
      <c r="S43" s="131">
        <v>0</v>
      </c>
      <c r="T43" s="10"/>
      <c r="U43" s="132">
        <v>0</v>
      </c>
      <c r="V43"/>
      <c r="W43" s="131">
        <v>0</v>
      </c>
      <c r="X43" s="10"/>
      <c r="Y43" s="132">
        <v>0</v>
      </c>
      <c r="Z43" s="132"/>
      <c r="AA43" s="128">
        <v>0</v>
      </c>
    </row>
    <row r="44" spans="1:27" x14ac:dyDescent="0.25">
      <c r="A44" s="13">
        <v>140</v>
      </c>
      <c r="B44" s="14"/>
      <c r="C44" s="14" t="s">
        <v>63</v>
      </c>
      <c r="D44" s="10"/>
      <c r="E44" s="149">
        <f>VLOOKUP(A44,'A Employer Allocation - No 158'!A:G,7,FALSE)</f>
        <v>1.5554298716377384E-3</v>
      </c>
      <c r="F44" s="10"/>
      <c r="G44" s="174">
        <f t="shared" si="1"/>
        <v>61807.721730081415</v>
      </c>
      <c r="H44" s="149">
        <v>1.3531197083969197E-3</v>
      </c>
      <c r="I44"/>
      <c r="J44" s="156">
        <f t="shared" si="2"/>
        <v>44409.551203951916</v>
      </c>
      <c r="K44" s="10"/>
      <c r="L44" s="10"/>
      <c r="M44" s="132">
        <v>1.2380684108221312E-3</v>
      </c>
      <c r="N44"/>
      <c r="O44" s="131">
        <v>45858</v>
      </c>
      <c r="P44" s="10"/>
      <c r="Q44" s="132">
        <v>1.17946452237685E-3</v>
      </c>
      <c r="R44"/>
      <c r="S44" s="131">
        <v>34090</v>
      </c>
      <c r="T44" s="10"/>
      <c r="U44" s="132">
        <v>1.2139800222469694E-3</v>
      </c>
      <c r="V44"/>
      <c r="W44" s="131">
        <v>50193.153112591004</v>
      </c>
      <c r="X44" s="10"/>
      <c r="Y44" s="132">
        <v>1.1956320445045872E-3</v>
      </c>
      <c r="Z44" s="132"/>
      <c r="AA44" s="128">
        <v>41184.21891380156</v>
      </c>
    </row>
    <row r="45" spans="1:27" x14ac:dyDescent="0.25">
      <c r="A45" s="13">
        <v>141</v>
      </c>
      <c r="B45" s="14"/>
      <c r="C45" s="14" t="s">
        <v>64</v>
      </c>
      <c r="D45" s="10"/>
      <c r="E45" s="149">
        <f>VLOOKUP(A45,'A Employer Allocation - No 158'!A:G,7,FALSE)</f>
        <v>4.7025914253000164E-3</v>
      </c>
      <c r="F45" s="10"/>
      <c r="G45" s="174">
        <f t="shared" si="1"/>
        <v>186865.68100892473</v>
      </c>
      <c r="H45" s="149">
        <v>4.5055707516835474E-3</v>
      </c>
      <c r="I45"/>
      <c r="J45" s="156">
        <f t="shared" si="2"/>
        <v>147873.37273874422</v>
      </c>
      <c r="K45" s="10"/>
      <c r="L45" s="10"/>
      <c r="M45" s="132">
        <v>4.2597096935057602E-3</v>
      </c>
      <c r="N45"/>
      <c r="O45" s="131">
        <v>157778</v>
      </c>
      <c r="P45" s="10"/>
      <c r="Q45" s="132">
        <v>4.3316493250470673E-3</v>
      </c>
      <c r="R45"/>
      <c r="S45" s="131">
        <v>125198</v>
      </c>
      <c r="T45" s="10"/>
      <c r="U45" s="132">
        <v>4.4183907636781358E-3</v>
      </c>
      <c r="V45"/>
      <c r="W45" s="131">
        <v>182682.54835204987</v>
      </c>
      <c r="X45" s="10"/>
      <c r="Y45" s="132">
        <v>4.447951932604232E-3</v>
      </c>
      <c r="Z45" s="132"/>
      <c r="AA45" s="128">
        <v>153212.20851549084</v>
      </c>
    </row>
    <row r="46" spans="1:27" x14ac:dyDescent="0.25">
      <c r="A46" s="13">
        <v>142</v>
      </c>
      <c r="B46" s="14"/>
      <c r="C46" s="14" t="s">
        <v>65</v>
      </c>
      <c r="D46" s="10"/>
      <c r="E46" s="149">
        <f>VLOOKUP(A46,'A Employer Allocation - No 158'!A:G,7,FALSE)</f>
        <v>3.2712578095280882E-5</v>
      </c>
      <c r="F46" s="10"/>
      <c r="G46" s="174">
        <f t="shared" si="1"/>
        <v>1299.8914067773403</v>
      </c>
      <c r="H46" s="149">
        <v>0</v>
      </c>
      <c r="I46"/>
      <c r="J46" s="156">
        <f t="shared" si="2"/>
        <v>0</v>
      </c>
      <c r="K46" s="10"/>
      <c r="L46" s="10"/>
      <c r="M46" s="132">
        <v>0</v>
      </c>
      <c r="N46"/>
      <c r="O46" s="131">
        <v>0</v>
      </c>
      <c r="P46" s="10"/>
      <c r="Q46" s="132">
        <v>0</v>
      </c>
      <c r="R46"/>
      <c r="S46" s="131">
        <v>0</v>
      </c>
      <c r="T46" s="10"/>
      <c r="U46" s="132">
        <v>0</v>
      </c>
      <c r="V46"/>
      <c r="W46" s="131">
        <v>0</v>
      </c>
      <c r="X46" s="10"/>
      <c r="Y46" s="132">
        <v>0</v>
      </c>
      <c r="Z46" s="132"/>
      <c r="AA46" s="128">
        <v>0</v>
      </c>
    </row>
    <row r="47" spans="1:27" x14ac:dyDescent="0.25">
      <c r="A47" s="13">
        <v>143</v>
      </c>
      <c r="B47" s="14"/>
      <c r="C47" s="14" t="s">
        <v>66</v>
      </c>
      <c r="D47" s="10"/>
      <c r="E47" s="149">
        <f>VLOOKUP(A47,'A Employer Allocation - No 158'!A:G,7,FALSE)</f>
        <v>2.6636331105319463E-4</v>
      </c>
      <c r="F47" s="10"/>
      <c r="G47" s="174">
        <f t="shared" si="1"/>
        <v>10584.411235039788</v>
      </c>
      <c r="H47" s="149">
        <v>2.6674738124751924E-4</v>
      </c>
      <c r="I47"/>
      <c r="J47" s="156">
        <f t="shared" si="2"/>
        <v>8754.6810622293306</v>
      </c>
      <c r="K47" s="10"/>
      <c r="L47" s="10"/>
      <c r="M47" s="132">
        <v>2.6215155732347238E-4</v>
      </c>
      <c r="N47"/>
      <c r="O47" s="131">
        <v>9710</v>
      </c>
      <c r="P47" s="10"/>
      <c r="Q47" s="132">
        <v>2.9490212785625736E-4</v>
      </c>
      <c r="R47"/>
      <c r="S47" s="131">
        <v>8524</v>
      </c>
      <c r="T47" s="10"/>
      <c r="U47" s="132">
        <v>2.9730424571367008E-4</v>
      </c>
      <c r="V47"/>
      <c r="W47" s="131">
        <v>12292.325452365469</v>
      </c>
      <c r="X47" s="10"/>
      <c r="Y47" s="132">
        <v>2.770628954509107E-4</v>
      </c>
      <c r="Z47" s="132"/>
      <c r="AA47" s="128">
        <v>9543.5874202167579</v>
      </c>
    </row>
    <row r="48" spans="1:27" x14ac:dyDescent="0.25">
      <c r="A48" s="13">
        <v>146</v>
      </c>
      <c r="B48" s="14"/>
      <c r="C48" s="14" t="s">
        <v>67</v>
      </c>
      <c r="D48" s="10"/>
      <c r="E48" s="149">
        <f>VLOOKUP(A48,'A Employer Allocation - No 158'!A:G,7,FALSE)</f>
        <v>5.4442519839512571E-4</v>
      </c>
      <c r="F48" s="10"/>
      <c r="G48" s="174">
        <f t="shared" si="1"/>
        <v>21633.685824626718</v>
      </c>
      <c r="H48" s="149">
        <v>6.0492678392187174E-4</v>
      </c>
      <c r="I48"/>
      <c r="J48" s="156">
        <f t="shared" si="2"/>
        <v>19853.769639529903</v>
      </c>
      <c r="K48" s="10"/>
      <c r="L48" s="10"/>
      <c r="M48" s="132">
        <v>6.4722163769315698E-4</v>
      </c>
      <c r="N48"/>
      <c r="O48" s="131">
        <v>23973</v>
      </c>
      <c r="P48" s="10"/>
      <c r="Q48" s="132">
        <v>6.8102048058866311E-4</v>
      </c>
      <c r="R48"/>
      <c r="S48" s="131">
        <v>19684</v>
      </c>
      <c r="T48" s="10"/>
      <c r="U48" s="132">
        <v>6.6337603140846407E-4</v>
      </c>
      <c r="V48"/>
      <c r="W48" s="131">
        <v>27427.909937165474</v>
      </c>
      <c r="X48" s="10"/>
      <c r="Y48" s="132">
        <v>6.5124957377552873E-4</v>
      </c>
      <c r="Z48" s="132"/>
      <c r="AA48" s="128">
        <v>22432.658222208123</v>
      </c>
    </row>
    <row r="49" spans="1:27" x14ac:dyDescent="0.25">
      <c r="A49" s="13">
        <v>147</v>
      </c>
      <c r="B49" s="14"/>
      <c r="C49" s="14" t="s">
        <v>68</v>
      </c>
      <c r="D49" s="10"/>
      <c r="E49" s="149">
        <f>VLOOKUP(A49,'A Employer Allocation - No 158'!A:G,7,FALSE)</f>
        <v>4.6284435228268519E-4</v>
      </c>
      <c r="F49" s="10"/>
      <c r="G49" s="174">
        <f t="shared" si="1"/>
        <v>18391.92846419158</v>
      </c>
      <c r="H49" s="149">
        <v>4.1787516671721908E-4</v>
      </c>
      <c r="I49"/>
      <c r="J49" s="156">
        <f t="shared" si="2"/>
        <v>13714.713116679137</v>
      </c>
      <c r="K49" s="10"/>
      <c r="L49" s="10"/>
      <c r="M49" s="132">
        <v>4.1382054289088136E-4</v>
      </c>
      <c r="N49"/>
      <c r="O49" s="131">
        <v>15328</v>
      </c>
      <c r="P49" s="10"/>
      <c r="Q49" s="132">
        <v>4.1210335305505002E-4</v>
      </c>
      <c r="R49"/>
      <c r="S49" s="131">
        <v>11911</v>
      </c>
      <c r="T49" s="10"/>
      <c r="U49" s="132">
        <v>4.218043307397802E-4</v>
      </c>
      <c r="V49"/>
      <c r="W49" s="131">
        <v>17439.899313325473</v>
      </c>
      <c r="X49" s="10"/>
      <c r="Y49" s="132">
        <v>3.8589447084721204E-4</v>
      </c>
      <c r="Z49" s="132"/>
      <c r="AA49" s="128">
        <v>13292.352306919305</v>
      </c>
    </row>
    <row r="50" spans="1:27" x14ac:dyDescent="0.25">
      <c r="A50" s="13">
        <v>148</v>
      </c>
      <c r="B50" s="14"/>
      <c r="C50" s="14" t="s">
        <v>69</v>
      </c>
      <c r="D50" s="10"/>
      <c r="E50" s="149">
        <f>VLOOKUP(A50,'A Employer Allocation - No 158'!A:G,7,FALSE)</f>
        <v>6.2818196477667517E-5</v>
      </c>
      <c r="F50" s="10"/>
      <c r="G50" s="174">
        <f t="shared" si="1"/>
        <v>2496.190717611169</v>
      </c>
      <c r="H50" s="149">
        <v>6.7684470867400746E-5</v>
      </c>
      <c r="I50"/>
      <c r="J50" s="156">
        <f t="shared" si="2"/>
        <v>2221.4124560045966</v>
      </c>
      <c r="K50" s="10"/>
      <c r="L50" s="10"/>
      <c r="M50" s="132">
        <v>6.9664550133805931E-5</v>
      </c>
      <c r="N50"/>
      <c r="O50" s="131">
        <v>2580</v>
      </c>
      <c r="P50" s="10"/>
      <c r="Q50" s="132">
        <v>7.3720718376697882E-5</v>
      </c>
      <c r="R50"/>
      <c r="S50" s="131">
        <v>2131</v>
      </c>
      <c r="T50" s="10"/>
      <c r="U50" s="132">
        <v>6.1243504821122645E-5</v>
      </c>
      <c r="V50"/>
      <c r="W50" s="131">
        <v>2532.1706768688041</v>
      </c>
      <c r="X50" s="10"/>
      <c r="Y50" s="132">
        <v>5.6721006355962571E-5</v>
      </c>
      <c r="Z50" s="132"/>
      <c r="AA50" s="128">
        <v>1953.7869978577091</v>
      </c>
    </row>
    <row r="51" spans="1:27" x14ac:dyDescent="0.25">
      <c r="A51" s="13">
        <v>149</v>
      </c>
      <c r="B51" s="14"/>
      <c r="C51" s="14" t="s">
        <v>70</v>
      </c>
      <c r="D51" s="10"/>
      <c r="E51" s="149">
        <f>VLOOKUP(A51,'A Employer Allocation - No 158'!A:G,7,FALSE)</f>
        <v>0</v>
      </c>
      <c r="F51" s="10"/>
      <c r="G51" s="174">
        <f t="shared" si="1"/>
        <v>0</v>
      </c>
      <c r="H51" s="149">
        <v>0</v>
      </c>
      <c r="I51"/>
      <c r="J51" s="156">
        <f t="shared" si="2"/>
        <v>0</v>
      </c>
      <c r="K51" s="10"/>
      <c r="L51" s="10"/>
      <c r="M51" s="132">
        <v>0</v>
      </c>
      <c r="N51"/>
      <c r="O51" s="131">
        <v>0</v>
      </c>
      <c r="P51" s="10"/>
      <c r="Q51" s="132">
        <v>0</v>
      </c>
      <c r="R51"/>
      <c r="S51" s="131">
        <v>0</v>
      </c>
      <c r="T51" s="10"/>
      <c r="U51" s="132">
        <v>0</v>
      </c>
      <c r="V51"/>
      <c r="W51" s="131">
        <v>0</v>
      </c>
      <c r="X51" s="10"/>
      <c r="Y51" s="132">
        <v>0</v>
      </c>
      <c r="Z51" s="132"/>
      <c r="AA51" s="128">
        <v>0</v>
      </c>
    </row>
    <row r="52" spans="1:27" x14ac:dyDescent="0.25">
      <c r="A52" s="13">
        <v>150</v>
      </c>
      <c r="B52" s="14"/>
      <c r="C52" s="14" t="s">
        <v>71</v>
      </c>
      <c r="D52" s="10"/>
      <c r="E52" s="149">
        <f>VLOOKUP(A52,'A Employer Allocation - No 158'!A:G,7,FALSE)</f>
        <v>0</v>
      </c>
      <c r="F52" s="10"/>
      <c r="G52" s="174">
        <f t="shared" si="1"/>
        <v>0</v>
      </c>
      <c r="H52" s="149">
        <v>0</v>
      </c>
      <c r="I52"/>
      <c r="J52" s="156">
        <f t="shared" si="2"/>
        <v>0</v>
      </c>
      <c r="K52" s="10"/>
      <c r="L52" s="10"/>
      <c r="M52" s="132">
        <v>0</v>
      </c>
      <c r="N52"/>
      <c r="O52" s="131">
        <v>0</v>
      </c>
      <c r="P52" s="10"/>
      <c r="Q52" s="132">
        <v>0</v>
      </c>
      <c r="R52"/>
      <c r="S52" s="131">
        <v>0</v>
      </c>
      <c r="T52" s="10"/>
      <c r="U52" s="132">
        <v>0</v>
      </c>
      <c r="V52"/>
      <c r="W52" s="131">
        <v>0</v>
      </c>
      <c r="X52" s="10"/>
      <c r="Y52" s="132">
        <v>0</v>
      </c>
      <c r="Z52" s="132"/>
      <c r="AA52" s="128">
        <v>0</v>
      </c>
    </row>
    <row r="53" spans="1:27" x14ac:dyDescent="0.25">
      <c r="A53" s="13">
        <v>151</v>
      </c>
      <c r="B53" s="14"/>
      <c r="C53" s="14" t="s">
        <v>72</v>
      </c>
      <c r="D53" s="10"/>
      <c r="E53" s="149">
        <f>VLOOKUP(A53,'A Employer Allocation - No 158'!A:G,7,FALSE)</f>
        <v>1.6573939099091837E-3</v>
      </c>
      <c r="F53" s="10"/>
      <c r="G53" s="174">
        <f t="shared" si="1"/>
        <v>65859.440820008109</v>
      </c>
      <c r="H53" s="149">
        <v>1.5766174610851518E-3</v>
      </c>
      <c r="I53"/>
      <c r="J53" s="156">
        <f t="shared" si="2"/>
        <v>51744.774266910012</v>
      </c>
      <c r="K53" s="10"/>
      <c r="L53" s="10"/>
      <c r="M53" s="132">
        <v>1.5539843438415312E-3</v>
      </c>
      <c r="N53"/>
      <c r="O53" s="131">
        <v>57559</v>
      </c>
      <c r="P53" s="10"/>
      <c r="Q53" s="132">
        <v>1.5612841323045914E-3</v>
      </c>
      <c r="R53"/>
      <c r="S53" s="131">
        <v>45126</v>
      </c>
      <c r="T53" s="10"/>
      <c r="U53" s="132">
        <v>1.616253539855908E-3</v>
      </c>
      <c r="V53"/>
      <c r="W53" s="131">
        <v>66825.532470130667</v>
      </c>
      <c r="X53" s="10"/>
      <c r="Y53" s="132">
        <v>1.671654154793184E-3</v>
      </c>
      <c r="Z53" s="132"/>
      <c r="AA53" s="128">
        <v>57581.06850314037</v>
      </c>
    </row>
    <row r="54" spans="1:27" x14ac:dyDescent="0.25">
      <c r="A54" s="13">
        <v>152</v>
      </c>
      <c r="B54" s="14"/>
      <c r="C54" s="14" t="s">
        <v>73</v>
      </c>
      <c r="D54" s="10"/>
      <c r="E54" s="149">
        <f>VLOOKUP(A54,'A Employer Allocation - No 158'!A:G,7,FALSE)</f>
        <v>1.2381483684433818E-3</v>
      </c>
      <c r="F54" s="10"/>
      <c r="G54" s="174">
        <f t="shared" si="1"/>
        <v>49199.987227149082</v>
      </c>
      <c r="H54" s="149">
        <v>1.2028985474244309E-3</v>
      </c>
      <c r="I54"/>
      <c r="J54" s="156">
        <f t="shared" si="2"/>
        <v>39479.274674295513</v>
      </c>
      <c r="K54" s="10"/>
      <c r="L54" s="10"/>
      <c r="M54" s="132">
        <v>1.1739631577821616E-3</v>
      </c>
      <c r="N54"/>
      <c r="O54" s="131">
        <v>43483</v>
      </c>
      <c r="P54" s="10"/>
      <c r="Q54" s="132">
        <v>1.1492494251911154E-3</v>
      </c>
      <c r="R54"/>
      <c r="S54" s="131">
        <v>33217</v>
      </c>
      <c r="T54" s="10"/>
      <c r="U54" s="132">
        <v>1.0915938875909925E-3</v>
      </c>
      <c r="V54"/>
      <c r="W54" s="131">
        <v>45132.98253064388</v>
      </c>
      <c r="X54" s="10"/>
      <c r="Y54" s="132">
        <v>1.0837814664587909E-3</v>
      </c>
      <c r="Z54" s="132"/>
      <c r="AA54" s="128">
        <v>37331.462781138667</v>
      </c>
    </row>
    <row r="55" spans="1:27" x14ac:dyDescent="0.25">
      <c r="A55" s="13">
        <v>154</v>
      </c>
      <c r="B55" s="14"/>
      <c r="C55" s="14" t="s">
        <v>74</v>
      </c>
      <c r="D55" s="10"/>
      <c r="E55" s="149">
        <f>VLOOKUP(A55,'A Employer Allocation - No 158'!A:G,7,FALSE)</f>
        <v>1.9884631215272234E-2</v>
      </c>
      <c r="F55" s="10"/>
      <c r="G55" s="174">
        <f t="shared" si="1"/>
        <v>790150.53990494413</v>
      </c>
      <c r="H55" s="149">
        <v>1.9616814555223613E-2</v>
      </c>
      <c r="I55"/>
      <c r="J55" s="156">
        <f t="shared" si="2"/>
        <v>643826.20772018563</v>
      </c>
      <c r="K55" s="10"/>
      <c r="L55" s="10"/>
      <c r="M55" s="132">
        <v>1.956138967006666E-2</v>
      </c>
      <c r="N55"/>
      <c r="O55" s="131">
        <v>724545</v>
      </c>
      <c r="P55" s="10"/>
      <c r="Q55" s="132">
        <v>1.9151500265340841E-2</v>
      </c>
      <c r="R55"/>
      <c r="S55" s="131">
        <v>553536</v>
      </c>
      <c r="T55" s="10"/>
      <c r="U55" s="132">
        <v>1.9099690252028349E-2</v>
      </c>
      <c r="V55"/>
      <c r="W55" s="131">
        <v>789694.77228192007</v>
      </c>
      <c r="X55" s="10"/>
      <c r="Y55" s="132">
        <v>1.9300853120217606E-2</v>
      </c>
      <c r="Z55" s="132"/>
      <c r="AA55" s="128">
        <v>664828.75210620218</v>
      </c>
    </row>
    <row r="56" spans="1:27" x14ac:dyDescent="0.25">
      <c r="A56" s="13">
        <v>156</v>
      </c>
      <c r="B56" s="14"/>
      <c r="C56" s="14" t="s">
        <v>75</v>
      </c>
      <c r="D56" s="10"/>
      <c r="E56" s="149">
        <f>VLOOKUP(A56,'A Employer Allocation - No 158'!A:G,7,FALSE)</f>
        <v>3.3063333126973196E-2</v>
      </c>
      <c r="F56" s="10"/>
      <c r="G56" s="174">
        <f t="shared" si="1"/>
        <v>1313829.2703799196</v>
      </c>
      <c r="H56" s="149">
        <v>3.2762907858246385E-2</v>
      </c>
      <c r="I56"/>
      <c r="J56" s="156">
        <f t="shared" si="2"/>
        <v>1075282.5674565893</v>
      </c>
      <c r="K56" s="10"/>
      <c r="L56" s="10"/>
      <c r="M56" s="132">
        <v>3.2266860361320815E-2</v>
      </c>
      <c r="N56"/>
      <c r="O56" s="131">
        <v>1195150</v>
      </c>
      <c r="P56" s="10"/>
      <c r="Q56" s="132">
        <v>3.2710809966239471E-2</v>
      </c>
      <c r="R56"/>
      <c r="S56" s="131">
        <v>945441</v>
      </c>
      <c r="T56" s="10"/>
      <c r="U56" s="132">
        <v>3.2062837421630463E-2</v>
      </c>
      <c r="V56"/>
      <c r="W56" s="131">
        <v>1325668.3622760728</v>
      </c>
      <c r="X56" s="10"/>
      <c r="Y56" s="132">
        <v>3.2635521780657269E-2</v>
      </c>
      <c r="Z56" s="132"/>
      <c r="AA56" s="128">
        <v>1124148.9215335022</v>
      </c>
    </row>
    <row r="57" spans="1:27" x14ac:dyDescent="0.25">
      <c r="A57" s="13">
        <v>157</v>
      </c>
      <c r="B57" s="14"/>
      <c r="C57" s="14" t="s">
        <v>76</v>
      </c>
      <c r="D57" s="10"/>
      <c r="E57" s="149">
        <f>VLOOKUP(A57,'A Employer Allocation - No 158'!A:G,7,FALSE)</f>
        <v>1.7639626099310668E-4</v>
      </c>
      <c r="F57" s="10"/>
      <c r="G57" s="174">
        <f t="shared" si="1"/>
        <v>7009.4134184327877</v>
      </c>
      <c r="H57" s="149">
        <v>1.721545323289145E-4</v>
      </c>
      <c r="I57"/>
      <c r="J57" s="156">
        <f t="shared" si="2"/>
        <v>5650.1324095788532</v>
      </c>
      <c r="K57" s="10"/>
      <c r="L57" s="10"/>
      <c r="M57" s="132">
        <v>1.6330967752873263E-4</v>
      </c>
      <c r="N57"/>
      <c r="O57" s="131">
        <v>6049</v>
      </c>
      <c r="P57" s="10"/>
      <c r="Q57" s="132">
        <v>1.585721250359305E-4</v>
      </c>
      <c r="R57"/>
      <c r="S57" s="131">
        <v>4583</v>
      </c>
      <c r="T57" s="10"/>
      <c r="U57" s="132">
        <v>1.3870222125073907E-4</v>
      </c>
      <c r="V57"/>
      <c r="W57" s="131">
        <v>5734.7746261993316</v>
      </c>
      <c r="X57" s="10"/>
      <c r="Y57" s="132">
        <v>1.4715517288628092E-4</v>
      </c>
      <c r="Z57" s="132"/>
      <c r="AA57" s="128">
        <v>5068.8427784302812</v>
      </c>
    </row>
    <row r="58" spans="1:27" x14ac:dyDescent="0.25">
      <c r="A58" s="13">
        <v>158</v>
      </c>
      <c r="B58" s="14"/>
      <c r="C58" s="14" t="s">
        <v>478</v>
      </c>
      <c r="D58" s="10"/>
      <c r="E58" s="149">
        <f>VLOOKUP(A58,'A Employer Allocation - No 158'!A:G,7,FALSE)</f>
        <v>0</v>
      </c>
      <c r="F58" s="10"/>
      <c r="G58" s="174">
        <f t="shared" si="1"/>
        <v>0</v>
      </c>
      <c r="H58" s="149">
        <v>0</v>
      </c>
      <c r="I58"/>
      <c r="J58" s="156">
        <f t="shared" si="2"/>
        <v>0</v>
      </c>
      <c r="K58" s="10"/>
      <c r="L58" s="10"/>
      <c r="M58" s="132">
        <v>0</v>
      </c>
      <c r="N58"/>
      <c r="O58" s="131">
        <v>0</v>
      </c>
      <c r="P58" s="10"/>
      <c r="Q58" s="132">
        <v>0</v>
      </c>
      <c r="R58"/>
      <c r="S58" s="131">
        <v>0</v>
      </c>
      <c r="T58" s="10"/>
      <c r="U58" s="132">
        <v>0</v>
      </c>
      <c r="V58"/>
      <c r="W58" s="131">
        <v>0</v>
      </c>
      <c r="X58" s="10"/>
      <c r="Y58" s="132">
        <v>0</v>
      </c>
      <c r="Z58" s="132"/>
      <c r="AA58" s="128">
        <v>0</v>
      </c>
    </row>
    <row r="59" spans="1:27" x14ac:dyDescent="0.25">
      <c r="A59" s="13">
        <v>160</v>
      </c>
      <c r="B59" s="14"/>
      <c r="C59" s="14" t="s">
        <v>78</v>
      </c>
      <c r="D59" s="10"/>
      <c r="E59" s="149">
        <f>VLOOKUP(A59,'A Employer Allocation - No 158'!A:G,7,FALSE)</f>
        <v>8.9809554878704813E-5</v>
      </c>
      <c r="F59" s="10"/>
      <c r="G59" s="174">
        <f t="shared" si="1"/>
        <v>3568.7394705881538</v>
      </c>
      <c r="H59" s="149">
        <v>1.0672180857876931E-4</v>
      </c>
      <c r="I59"/>
      <c r="J59" s="156">
        <f t="shared" si="2"/>
        <v>3502.6225641722381</v>
      </c>
      <c r="K59" s="10"/>
      <c r="L59" s="10"/>
      <c r="M59" s="132">
        <v>1.0681285092462492E-4</v>
      </c>
      <c r="N59"/>
      <c r="O59" s="131">
        <v>3956</v>
      </c>
      <c r="P59" s="10"/>
      <c r="Q59" s="132">
        <v>1.0857443949245086E-4</v>
      </c>
      <c r="R59"/>
      <c r="S59" s="131">
        <v>3138</v>
      </c>
      <c r="T59" s="10"/>
      <c r="U59" s="132">
        <v>8.6144583668305386E-5</v>
      </c>
      <c r="V59"/>
      <c r="W59" s="131">
        <v>3561.7293519217574</v>
      </c>
      <c r="X59" s="10"/>
      <c r="Y59" s="132">
        <v>8.8062919238569512E-5</v>
      </c>
      <c r="Z59" s="132"/>
      <c r="AA59" s="128">
        <v>3033.3768325960582</v>
      </c>
    </row>
    <row r="60" spans="1:27" x14ac:dyDescent="0.25">
      <c r="A60" s="13">
        <v>161</v>
      </c>
      <c r="B60" s="14"/>
      <c r="C60" s="14" t="s">
        <v>79</v>
      </c>
      <c r="D60" s="10"/>
      <c r="E60" s="149">
        <f>VLOOKUP(A60,'A Employer Allocation - No 158'!A:G,7,FALSE)</f>
        <v>8.5060304262537037E-3</v>
      </c>
      <c r="F60" s="10"/>
      <c r="G60" s="174">
        <f t="shared" si="1"/>
        <v>338001.97051631514</v>
      </c>
      <c r="H60" s="149">
        <v>8.4020582990144994E-3</v>
      </c>
      <c r="I60"/>
      <c r="J60" s="156">
        <f t="shared" si="2"/>
        <v>275756.56162065174</v>
      </c>
      <c r="K60" s="10"/>
      <c r="L60" s="10"/>
      <c r="M60" s="132">
        <v>8.7357959176105823E-3</v>
      </c>
      <c r="N60"/>
      <c r="O60" s="131">
        <v>323570</v>
      </c>
      <c r="P60" s="10"/>
      <c r="Q60" s="132">
        <v>8.9548279182113475E-3</v>
      </c>
      <c r="R60"/>
      <c r="S60" s="131">
        <v>258821</v>
      </c>
      <c r="T60" s="10"/>
      <c r="U60" s="132">
        <v>8.9174877104490902E-3</v>
      </c>
      <c r="V60"/>
      <c r="W60" s="131">
        <v>368701.97023650992</v>
      </c>
      <c r="X60" s="10"/>
      <c r="Y60" s="132">
        <v>8.9648859551217618E-3</v>
      </c>
      <c r="Z60" s="132"/>
      <c r="AA60" s="128">
        <v>308800.54395496182</v>
      </c>
    </row>
    <row r="61" spans="1:27" x14ac:dyDescent="0.25">
      <c r="A61" s="13">
        <v>162</v>
      </c>
      <c r="B61" s="14"/>
      <c r="C61" s="14" t="s">
        <v>80</v>
      </c>
      <c r="D61" s="10"/>
      <c r="E61" s="149">
        <f>VLOOKUP(A61,'A Employer Allocation - No 158'!A:G,7,FALSE)</f>
        <v>1.8672297135979555E-5</v>
      </c>
      <c r="F61" s="10"/>
      <c r="G61" s="174">
        <f t="shared" si="1"/>
        <v>741.97632852894708</v>
      </c>
      <c r="H61" s="149">
        <v>1.8382213778648346E-5</v>
      </c>
      <c r="I61"/>
      <c r="J61" s="156">
        <f t="shared" si="2"/>
        <v>603.30646208089217</v>
      </c>
      <c r="K61" s="10"/>
      <c r="L61" s="10"/>
      <c r="M61" s="132">
        <v>1.8137258978418303E-5</v>
      </c>
      <c r="N61"/>
      <c r="O61" s="131">
        <v>672</v>
      </c>
      <c r="P61" s="10"/>
      <c r="Q61" s="132">
        <v>1.8177780187045691E-5</v>
      </c>
      <c r="R61"/>
      <c r="S61" s="131">
        <v>525</v>
      </c>
      <c r="T61" s="10"/>
      <c r="U61" s="132">
        <v>1.8115023849881853E-5</v>
      </c>
      <c r="V61"/>
      <c r="W61" s="131">
        <v>748.98280784919029</v>
      </c>
      <c r="X61" s="10"/>
      <c r="Y61" s="132">
        <v>1.8079314717089829E-5</v>
      </c>
      <c r="Z61" s="132"/>
      <c r="AA61" s="128">
        <v>622.75217408434492</v>
      </c>
    </row>
    <row r="62" spans="1:27" x14ac:dyDescent="0.25">
      <c r="A62" s="13">
        <v>163</v>
      </c>
      <c r="B62" s="14"/>
      <c r="C62" s="14" t="s">
        <v>81</v>
      </c>
      <c r="D62" s="10"/>
      <c r="E62" s="149">
        <f>VLOOKUP(A62,'A Employer Allocation - No 158'!A:G,7,FALSE)</f>
        <v>0</v>
      </c>
      <c r="F62" s="10"/>
      <c r="G62" s="174">
        <f t="shared" si="1"/>
        <v>0</v>
      </c>
      <c r="H62" s="149">
        <v>0</v>
      </c>
      <c r="I62"/>
      <c r="J62" s="156">
        <f t="shared" si="2"/>
        <v>0</v>
      </c>
      <c r="K62" s="10"/>
      <c r="L62" s="10"/>
      <c r="M62" s="132">
        <v>0</v>
      </c>
      <c r="N62"/>
      <c r="O62" s="131">
        <v>0</v>
      </c>
      <c r="P62" s="10"/>
      <c r="Q62" s="132">
        <v>0</v>
      </c>
      <c r="R62"/>
      <c r="S62" s="131">
        <v>0</v>
      </c>
      <c r="T62" s="10"/>
      <c r="U62" s="132">
        <v>0</v>
      </c>
      <c r="V62"/>
      <c r="W62" s="131">
        <v>0</v>
      </c>
      <c r="X62" s="10"/>
      <c r="Y62" s="132">
        <v>0</v>
      </c>
      <c r="Z62" s="132"/>
      <c r="AA62" s="128">
        <v>0</v>
      </c>
    </row>
    <row r="63" spans="1:27" x14ac:dyDescent="0.25">
      <c r="A63" s="13">
        <v>164</v>
      </c>
      <c r="B63" s="14"/>
      <c r="C63" s="14" t="s">
        <v>82</v>
      </c>
      <c r="D63" s="10"/>
      <c r="E63" s="149">
        <f>VLOOKUP(A63,'A Employer Allocation - No 158'!A:G,7,FALSE)</f>
        <v>8.0714622614833388E-5</v>
      </c>
      <c r="F63" s="10"/>
      <c r="G63" s="174">
        <f t="shared" si="1"/>
        <v>3207.3364573314902</v>
      </c>
      <c r="H63" s="149">
        <v>4.8379548683561211E-5</v>
      </c>
      <c r="I63"/>
      <c r="J63" s="156">
        <f t="shared" si="2"/>
        <v>1587.822593340321</v>
      </c>
      <c r="K63" s="10"/>
      <c r="L63" s="10"/>
      <c r="M63" s="132">
        <v>7.1737904812528959E-5</v>
      </c>
      <c r="N63"/>
      <c r="O63" s="131">
        <v>2657</v>
      </c>
      <c r="P63" s="10"/>
      <c r="Q63" s="132">
        <v>4.6947126871581576E-5</v>
      </c>
      <c r="R63"/>
      <c r="S63" s="131">
        <v>1357</v>
      </c>
      <c r="T63" s="10"/>
      <c r="U63" s="132">
        <v>1.0347649907215631E-5</v>
      </c>
      <c r="V63"/>
      <c r="W63" s="131">
        <v>427.83337998184987</v>
      </c>
      <c r="X63" s="10"/>
      <c r="Y63" s="132">
        <v>0</v>
      </c>
      <c r="Z63" s="132"/>
      <c r="AA63" s="128">
        <v>0</v>
      </c>
    </row>
    <row r="64" spans="1:27" x14ac:dyDescent="0.25">
      <c r="A64" s="13">
        <v>165</v>
      </c>
      <c r="B64" s="14"/>
      <c r="C64" s="14" t="s">
        <v>83</v>
      </c>
      <c r="D64" s="10"/>
      <c r="E64" s="149">
        <f>VLOOKUP(A64,'A Employer Allocation - No 158'!A:G,7,FALSE)</f>
        <v>1.4567218390108875E-3</v>
      </c>
      <c r="F64" s="10"/>
      <c r="G64" s="174">
        <f t="shared" si="1"/>
        <v>57885.385709428527</v>
      </c>
      <c r="H64" s="149">
        <v>1.1270849308551484E-3</v>
      </c>
      <c r="I64"/>
      <c r="J64" s="156">
        <f t="shared" si="2"/>
        <v>36991.062680857671</v>
      </c>
      <c r="K64" s="10"/>
      <c r="L64" s="10"/>
      <c r="M64" s="132">
        <v>9.8197736445520016E-4</v>
      </c>
      <c r="N64"/>
      <c r="O64" s="131">
        <v>36372</v>
      </c>
      <c r="P64" s="10"/>
      <c r="Q64" s="132">
        <v>9.9321050282839113E-4</v>
      </c>
      <c r="R64"/>
      <c r="S64" s="131">
        <v>28707</v>
      </c>
      <c r="T64" s="10"/>
      <c r="U64" s="132">
        <v>9.8256218532766985E-4</v>
      </c>
      <c r="V64"/>
      <c r="W64" s="131">
        <v>40624.963596609028</v>
      </c>
      <c r="X64" s="10"/>
      <c r="Y64" s="132">
        <v>9.9081796948394057E-4</v>
      </c>
      <c r="Z64" s="132"/>
      <c r="AA64" s="128">
        <v>34129.282789391153</v>
      </c>
    </row>
    <row r="65" spans="1:27" x14ac:dyDescent="0.25">
      <c r="A65" s="13">
        <v>166</v>
      </c>
      <c r="B65" s="14"/>
      <c r="C65" s="14" t="s">
        <v>84</v>
      </c>
      <c r="D65" s="10"/>
      <c r="E65" s="149">
        <f>VLOOKUP(A65,'A Employer Allocation - No 158'!A:G,7,FALSE)</f>
        <v>2.4693337920256151E-4</v>
      </c>
      <c r="F65" s="10"/>
      <c r="G65" s="174">
        <f t="shared" si="1"/>
        <v>9812.3289682938685</v>
      </c>
      <c r="H65" s="149">
        <v>2.0297299306230025E-4</v>
      </c>
      <c r="I65"/>
      <c r="J65" s="156">
        <f t="shared" si="2"/>
        <v>6661.5979890638619</v>
      </c>
      <c r="K65" s="10"/>
      <c r="L65" s="10"/>
      <c r="M65" s="132">
        <v>1.8757594669159525E-4</v>
      </c>
      <c r="N65"/>
      <c r="O65" s="131">
        <v>6948</v>
      </c>
      <c r="P65" s="10"/>
      <c r="Q65" s="132">
        <v>1.6541913913512211E-4</v>
      </c>
      <c r="R65"/>
      <c r="S65" s="131">
        <v>4781</v>
      </c>
      <c r="T65" s="10"/>
      <c r="U65" s="132">
        <v>1.7444116704366981E-4</v>
      </c>
      <c r="V65"/>
      <c r="W65" s="131">
        <v>7212.435168707193</v>
      </c>
      <c r="X65" s="10"/>
      <c r="Y65" s="132">
        <v>1.9531848271535485E-4</v>
      </c>
      <c r="Z65" s="132"/>
      <c r="AA65" s="128">
        <v>6727.8551014361665</v>
      </c>
    </row>
    <row r="66" spans="1:27" x14ac:dyDescent="0.25">
      <c r="A66" s="13">
        <v>169</v>
      </c>
      <c r="B66" s="14"/>
      <c r="C66" s="14" t="s">
        <v>85</v>
      </c>
      <c r="D66" s="10"/>
      <c r="E66" s="149">
        <f>VLOOKUP(A66,'A Employer Allocation - No 158'!A:G,7,FALSE)</f>
        <v>0</v>
      </c>
      <c r="F66" s="10"/>
      <c r="G66" s="174">
        <f t="shared" si="1"/>
        <v>0</v>
      </c>
      <c r="H66" s="149">
        <v>0</v>
      </c>
      <c r="I66"/>
      <c r="J66" s="156">
        <f t="shared" si="2"/>
        <v>0</v>
      </c>
      <c r="K66" s="10"/>
      <c r="L66" s="10"/>
      <c r="M66" s="132">
        <v>0</v>
      </c>
      <c r="N66"/>
      <c r="O66" s="131">
        <v>0</v>
      </c>
      <c r="P66" s="10"/>
      <c r="Q66" s="132">
        <v>0</v>
      </c>
      <c r="R66"/>
      <c r="S66" s="131">
        <v>0</v>
      </c>
      <c r="T66" s="10"/>
      <c r="U66" s="132">
        <v>0</v>
      </c>
      <c r="V66"/>
      <c r="W66" s="131">
        <v>0</v>
      </c>
      <c r="X66" s="10"/>
      <c r="Y66" s="132">
        <v>0</v>
      </c>
      <c r="Z66" s="132"/>
      <c r="AA66" s="128">
        <v>0</v>
      </c>
    </row>
    <row r="67" spans="1:27" x14ac:dyDescent="0.25">
      <c r="A67" s="13">
        <v>170</v>
      </c>
      <c r="B67" s="14"/>
      <c r="C67" s="14" t="s">
        <v>86</v>
      </c>
      <c r="D67" s="10"/>
      <c r="E67" s="149">
        <f>VLOOKUP(A67,'A Employer Allocation - No 158'!A:G,7,FALSE)</f>
        <v>0</v>
      </c>
      <c r="F67" s="10"/>
      <c r="G67" s="174">
        <f t="shared" si="1"/>
        <v>0</v>
      </c>
      <c r="H67" s="149">
        <v>0</v>
      </c>
      <c r="I67"/>
      <c r="J67" s="156">
        <f t="shared" si="2"/>
        <v>0</v>
      </c>
      <c r="K67" s="10"/>
      <c r="L67" s="10"/>
      <c r="M67" s="132">
        <v>0</v>
      </c>
      <c r="N67"/>
      <c r="O67" s="131">
        <v>0</v>
      </c>
      <c r="P67" s="10"/>
      <c r="Q67" s="132">
        <v>0</v>
      </c>
      <c r="R67"/>
      <c r="S67" s="131">
        <v>0</v>
      </c>
      <c r="T67" s="10"/>
      <c r="U67" s="132">
        <v>0</v>
      </c>
      <c r="V67"/>
      <c r="W67" s="131">
        <v>0</v>
      </c>
      <c r="X67" s="10"/>
      <c r="Y67" s="132">
        <v>0</v>
      </c>
      <c r="Z67" s="132"/>
      <c r="AA67" s="128">
        <v>0</v>
      </c>
    </row>
    <row r="68" spans="1:27" x14ac:dyDescent="0.25">
      <c r="A68" s="13">
        <v>171</v>
      </c>
      <c r="B68" s="14"/>
      <c r="C68" s="14" t="s">
        <v>87</v>
      </c>
      <c r="D68" s="10"/>
      <c r="E68" s="149">
        <f>VLOOKUP(A68,'A Employer Allocation - No 158'!A:G,7,FALSE)</f>
        <v>7.5391815994168667E-3</v>
      </c>
      <c r="F68" s="10"/>
      <c r="G68" s="174">
        <f t="shared" si="1"/>
        <v>299582.54426390177</v>
      </c>
      <c r="H68" s="149">
        <v>7.4000545344370073E-3</v>
      </c>
      <c r="I68"/>
      <c r="J68" s="156">
        <f t="shared" si="2"/>
        <v>242870.67782676671</v>
      </c>
      <c r="K68" s="10"/>
      <c r="L68" s="10"/>
      <c r="M68" s="132">
        <v>7.3889164832645089E-3</v>
      </c>
      <c r="N68"/>
      <c r="O68" s="131">
        <v>273682</v>
      </c>
      <c r="P68" s="10"/>
      <c r="Q68" s="132">
        <v>7.4610713009204731E-3</v>
      </c>
      <c r="R68"/>
      <c r="S68" s="131">
        <v>215647</v>
      </c>
      <c r="T68" s="10"/>
      <c r="U68" s="132">
        <v>7.4590194616146596E-3</v>
      </c>
      <c r="V68"/>
      <c r="W68" s="131">
        <v>308400.21997532947</v>
      </c>
      <c r="X68" s="10"/>
      <c r="Y68" s="132">
        <v>7.4365804465664383E-3</v>
      </c>
      <c r="Z68" s="132"/>
      <c r="AA68" s="128">
        <v>256157.20027677238</v>
      </c>
    </row>
    <row r="69" spans="1:27" x14ac:dyDescent="0.25">
      <c r="A69" s="13">
        <v>172</v>
      </c>
      <c r="B69" s="14"/>
      <c r="C69" s="14" t="s">
        <v>88</v>
      </c>
      <c r="D69" s="10"/>
      <c r="E69" s="149">
        <f>VLOOKUP(A69,'A Employer Allocation - No 158'!A:G,7,FALSE)</f>
        <v>3.8756696068240142E-3</v>
      </c>
      <c r="F69" s="10"/>
      <c r="G69" s="174">
        <f t="shared" si="1"/>
        <v>154006.49874628571</v>
      </c>
      <c r="H69" s="149">
        <v>3.4144011873486254E-3</v>
      </c>
      <c r="I69"/>
      <c r="J69" s="156">
        <f t="shared" si="2"/>
        <v>112061.05669692437</v>
      </c>
      <c r="K69" s="10"/>
      <c r="L69" s="10"/>
      <c r="M69" s="132">
        <v>3.2795826435603791E-3</v>
      </c>
      <c r="N69"/>
      <c r="O69" s="131">
        <v>121474</v>
      </c>
      <c r="P69" s="10"/>
      <c r="Q69" s="132">
        <v>3.1699900530523799E-3</v>
      </c>
      <c r="R69"/>
      <c r="S69" s="131">
        <v>91622</v>
      </c>
      <c r="T69" s="10"/>
      <c r="U69" s="132">
        <v>3.125720288327115E-3</v>
      </c>
      <c r="V69"/>
      <c r="W69" s="131">
        <v>129235.86397142347</v>
      </c>
      <c r="X69" s="10"/>
      <c r="Y69" s="132">
        <v>3.1767763834241788E-3</v>
      </c>
      <c r="Z69" s="132"/>
      <c r="AA69" s="128">
        <v>109425.85105214971</v>
      </c>
    </row>
    <row r="70" spans="1:27" x14ac:dyDescent="0.25">
      <c r="A70" s="13">
        <v>173</v>
      </c>
      <c r="B70" s="14"/>
      <c r="C70" s="14" t="s">
        <v>89</v>
      </c>
      <c r="D70" s="10"/>
      <c r="E70" s="149">
        <f>VLOOKUP(A70,'A Employer Allocation - No 158'!A:G,7,FALSE)</f>
        <v>0</v>
      </c>
      <c r="F70" s="10"/>
      <c r="G70" s="174">
        <f t="shared" si="1"/>
        <v>0</v>
      </c>
      <c r="H70" s="149">
        <v>0</v>
      </c>
      <c r="I70"/>
      <c r="J70" s="156">
        <f t="shared" si="2"/>
        <v>0</v>
      </c>
      <c r="K70" s="10"/>
      <c r="L70" s="10"/>
      <c r="M70" s="132">
        <v>0</v>
      </c>
      <c r="N70"/>
      <c r="O70" s="131">
        <v>0</v>
      </c>
      <c r="P70" s="10"/>
      <c r="Q70" s="132">
        <v>0</v>
      </c>
      <c r="R70"/>
      <c r="S70" s="131">
        <v>0</v>
      </c>
      <c r="T70" s="10"/>
      <c r="U70" s="132">
        <v>0</v>
      </c>
      <c r="V70"/>
      <c r="W70" s="131">
        <v>0</v>
      </c>
      <c r="X70" s="10"/>
      <c r="Y70" s="132">
        <v>0</v>
      </c>
      <c r="Z70" s="132"/>
      <c r="AA70" s="128">
        <v>0</v>
      </c>
    </row>
    <row r="71" spans="1:27" x14ac:dyDescent="0.25">
      <c r="A71" s="13">
        <v>174</v>
      </c>
      <c r="B71" s="14"/>
      <c r="C71" s="14" t="s">
        <v>90</v>
      </c>
      <c r="D71" s="10"/>
      <c r="E71" s="149">
        <f>VLOOKUP(A71,'A Employer Allocation - No 158'!A:G,7,FALSE)</f>
        <v>1.6342512363879454E-3</v>
      </c>
      <c r="F71" s="10"/>
      <c r="G71" s="174">
        <f t="shared" si="1"/>
        <v>64939.826280533744</v>
      </c>
      <c r="H71" s="149">
        <v>1.5748473846858356E-3</v>
      </c>
      <c r="I71"/>
      <c r="J71" s="156">
        <f t="shared" si="2"/>
        <v>51686.680147075283</v>
      </c>
      <c r="K71" s="10"/>
      <c r="L71" s="10"/>
      <c r="M71" s="132">
        <v>1.4497326957553288E-3</v>
      </c>
      <c r="N71"/>
      <c r="O71" s="131">
        <v>53697</v>
      </c>
      <c r="P71" s="10"/>
      <c r="Q71" s="132">
        <v>1.2624675114873583E-3</v>
      </c>
      <c r="R71"/>
      <c r="S71" s="131">
        <v>36489</v>
      </c>
      <c r="T71" s="10"/>
      <c r="U71" s="132">
        <v>1.2019378495441049E-3</v>
      </c>
      <c r="V71"/>
      <c r="W71" s="131">
        <v>49695.258083672503</v>
      </c>
      <c r="X71" s="10"/>
      <c r="Y71" s="132">
        <v>1.1626852020525647E-3</v>
      </c>
      <c r="Z71" s="132"/>
      <c r="AA71" s="128">
        <v>40049.346376469344</v>
      </c>
    </row>
    <row r="72" spans="1:27" x14ac:dyDescent="0.25">
      <c r="A72" s="13">
        <v>175</v>
      </c>
      <c r="B72" s="14"/>
      <c r="C72" s="14" t="s">
        <v>91</v>
      </c>
      <c r="D72" s="10"/>
      <c r="E72" s="149">
        <f>VLOOKUP(A72,'A Employer Allocation - No 158'!A:G,7,FALSE)</f>
        <v>0</v>
      </c>
      <c r="F72" s="10"/>
      <c r="G72" s="174">
        <f t="shared" si="1"/>
        <v>0</v>
      </c>
      <c r="H72" s="149">
        <v>0</v>
      </c>
      <c r="I72"/>
      <c r="J72" s="156">
        <f t="shared" si="2"/>
        <v>0</v>
      </c>
      <c r="K72" s="10"/>
      <c r="L72" s="10"/>
      <c r="M72" s="132">
        <v>0</v>
      </c>
      <c r="N72"/>
      <c r="O72" s="131">
        <v>0</v>
      </c>
      <c r="P72" s="10"/>
      <c r="Q72" s="132">
        <v>0</v>
      </c>
      <c r="R72"/>
      <c r="S72" s="131">
        <v>0</v>
      </c>
      <c r="T72" s="10"/>
      <c r="U72" s="132">
        <v>0</v>
      </c>
      <c r="V72"/>
      <c r="W72" s="131">
        <v>0</v>
      </c>
      <c r="X72" s="10"/>
      <c r="Y72" s="132">
        <v>0</v>
      </c>
      <c r="Z72" s="132"/>
      <c r="AA72" s="128">
        <v>0</v>
      </c>
    </row>
    <row r="73" spans="1:27" x14ac:dyDescent="0.25">
      <c r="A73" s="13">
        <v>180</v>
      </c>
      <c r="B73" s="14"/>
      <c r="C73" s="14" t="s">
        <v>92</v>
      </c>
      <c r="D73" s="10"/>
      <c r="E73" s="149">
        <f>VLOOKUP(A73,'A Employer Allocation - No 158'!A:G,7,FALSE)</f>
        <v>1.2736303749649839E-4</v>
      </c>
      <c r="F73" s="10"/>
      <c r="G73" s="174">
        <f t="shared" si="1"/>
        <v>5060.9926707868326</v>
      </c>
      <c r="H73" s="149">
        <v>1.276571311189375E-4</v>
      </c>
      <c r="I73"/>
      <c r="J73" s="156">
        <f t="shared" si="2"/>
        <v>4189.7223621792627</v>
      </c>
      <c r="K73" s="10"/>
      <c r="L73" s="10"/>
      <c r="M73" s="132">
        <v>9.8196984624725957E-5</v>
      </c>
      <c r="N73"/>
      <c r="O73" s="131">
        <v>3637</v>
      </c>
      <c r="P73" s="10"/>
      <c r="Q73" s="132">
        <v>9.5807131505316578E-5</v>
      </c>
      <c r="R73"/>
      <c r="S73" s="131">
        <v>2769</v>
      </c>
      <c r="T73" s="10"/>
      <c r="U73" s="132">
        <v>8.1263650122196147E-5</v>
      </c>
      <c r="V73"/>
      <c r="W73" s="131">
        <v>3359.9225344102224</v>
      </c>
      <c r="X73" s="10"/>
      <c r="Y73" s="132">
        <v>8.1726098223952934E-5</v>
      </c>
      <c r="Z73" s="132"/>
      <c r="AA73" s="128">
        <v>2815.1014651173591</v>
      </c>
    </row>
    <row r="74" spans="1:27" x14ac:dyDescent="0.25">
      <c r="A74" s="13">
        <v>181</v>
      </c>
      <c r="B74" s="14"/>
      <c r="C74" s="14" t="s">
        <v>93</v>
      </c>
      <c r="D74" s="10"/>
      <c r="E74" s="149">
        <f>VLOOKUP(A74,'A Employer Allocation - No 158'!A:G,7,FALSE)</f>
        <v>1.6479574617783131E-3</v>
      </c>
      <c r="F74" s="10"/>
      <c r="G74" s="174">
        <f t="shared" si="1"/>
        <v>65484.467077489535</v>
      </c>
      <c r="H74" s="149">
        <v>1.5585052876562796E-3</v>
      </c>
      <c r="I74"/>
      <c r="J74" s="156">
        <f t="shared" si="2"/>
        <v>51150.330561513612</v>
      </c>
      <c r="K74" s="10"/>
      <c r="L74" s="10"/>
      <c r="M74" s="132">
        <v>1.450713404213355E-3</v>
      </c>
      <c r="N74"/>
      <c r="O74" s="131">
        <v>53734</v>
      </c>
      <c r="P74" s="10"/>
      <c r="Q74" s="132">
        <v>1.4456533923057112E-3</v>
      </c>
      <c r="R74"/>
      <c r="S74" s="131">
        <v>41784</v>
      </c>
      <c r="T74" s="10"/>
      <c r="U74" s="132">
        <v>1.5322565315531585E-3</v>
      </c>
      <c r="V74"/>
      <c r="W74" s="131">
        <v>63352.596654485278</v>
      </c>
      <c r="X74" s="10"/>
      <c r="Y74" s="132">
        <v>1.5955457920230165E-3</v>
      </c>
      <c r="Z74" s="132"/>
      <c r="AA74" s="128">
        <v>54959.473098513714</v>
      </c>
    </row>
    <row r="75" spans="1:27" x14ac:dyDescent="0.25">
      <c r="A75" s="13">
        <v>182</v>
      </c>
      <c r="B75" s="14"/>
      <c r="C75" s="14" t="s">
        <v>94</v>
      </c>
      <c r="D75" s="10"/>
      <c r="E75" s="149">
        <f>VLOOKUP(A75,'A Employer Allocation - No 158'!A:G,7,FALSE)</f>
        <v>9.6804197717411562E-3</v>
      </c>
      <c r="F75" s="10"/>
      <c r="G75" s="174">
        <f t="shared" si="1"/>
        <v>384668.38164305629</v>
      </c>
      <c r="H75" s="149">
        <v>7.733767689821645E-3</v>
      </c>
      <c r="I75"/>
      <c r="J75" s="156">
        <f t="shared" si="2"/>
        <v>253823.18363206918</v>
      </c>
      <c r="K75" s="10"/>
      <c r="L75" s="10"/>
      <c r="M75" s="132">
        <v>6.0118998947104214E-3</v>
      </c>
      <c r="N75"/>
      <c r="O75" s="131">
        <v>222678</v>
      </c>
      <c r="P75" s="10"/>
      <c r="Q75" s="132">
        <v>5.9994761444026453E-3</v>
      </c>
      <c r="R75"/>
      <c r="S75" s="131">
        <v>173403</v>
      </c>
      <c r="T75" s="10"/>
      <c r="U75" s="132">
        <v>6.0738245021480083E-3</v>
      </c>
      <c r="V75"/>
      <c r="W75" s="131">
        <v>251128.02321989188</v>
      </c>
      <c r="X75" s="10"/>
      <c r="Y75" s="132">
        <v>6.0782152911747758E-3</v>
      </c>
      <c r="Z75" s="132"/>
      <c r="AA75" s="128">
        <v>209367.54773972408</v>
      </c>
    </row>
    <row r="76" spans="1:27" x14ac:dyDescent="0.25">
      <c r="A76" s="13">
        <v>183</v>
      </c>
      <c r="B76" s="14"/>
      <c r="C76" s="14" t="s">
        <v>95</v>
      </c>
      <c r="D76" s="10"/>
      <c r="E76" s="149">
        <f>VLOOKUP(A76,'A Employer Allocation - No 158'!A:G,7,FALSE)</f>
        <v>3.8471928201859319E-5</v>
      </c>
      <c r="F76" s="10"/>
      <c r="G76" s="174">
        <f t="shared" ref="G76:G139" si="3">$G$323*E76</f>
        <v>1528.7492390875204</v>
      </c>
      <c r="H76" s="149">
        <v>3.9090668564145675E-5</v>
      </c>
      <c r="I76"/>
      <c r="J76" s="156">
        <f t="shared" ref="J76:J139" si="4">$J$323*H76</f>
        <v>1282.9604331554888</v>
      </c>
      <c r="K76" s="10"/>
      <c r="L76" s="10"/>
      <c r="M76" s="132">
        <v>3.857007744802551E-5</v>
      </c>
      <c r="N76"/>
      <c r="O76" s="131">
        <v>1429</v>
      </c>
      <c r="P76" s="10"/>
      <c r="Q76" s="132">
        <v>4.2755538707423071E-5</v>
      </c>
      <c r="R76"/>
      <c r="S76" s="131">
        <v>1236</v>
      </c>
      <c r="T76" s="10"/>
      <c r="U76" s="132">
        <v>5.2577989553347489E-5</v>
      </c>
      <c r="V76"/>
      <c r="W76" s="131">
        <v>2173.8867457791634</v>
      </c>
      <c r="X76" s="10"/>
      <c r="Y76" s="132">
        <v>4.8489115351273559E-5</v>
      </c>
      <c r="Z76" s="132"/>
      <c r="AA76" s="128">
        <v>1670.2348776465606</v>
      </c>
    </row>
    <row r="77" spans="1:27" x14ac:dyDescent="0.25">
      <c r="A77" s="13">
        <v>184</v>
      </c>
      <c r="B77" s="14"/>
      <c r="C77" s="14" t="s">
        <v>96</v>
      </c>
      <c r="D77" s="10"/>
      <c r="E77" s="149">
        <f>VLOOKUP(A77,'A Employer Allocation - No 158'!A:G,7,FALSE)</f>
        <v>0</v>
      </c>
      <c r="F77" s="10"/>
      <c r="G77" s="174">
        <f t="shared" si="3"/>
        <v>0</v>
      </c>
      <c r="H77" s="149">
        <v>0</v>
      </c>
      <c r="I77"/>
      <c r="J77" s="156">
        <f t="shared" si="4"/>
        <v>0</v>
      </c>
      <c r="K77" s="10"/>
      <c r="L77" s="10"/>
      <c r="M77" s="132">
        <v>0</v>
      </c>
      <c r="N77"/>
      <c r="O77" s="131">
        <v>0</v>
      </c>
      <c r="P77" s="10"/>
      <c r="Q77" s="132">
        <v>1.4645862778500708E-5</v>
      </c>
      <c r="R77"/>
      <c r="S77" s="131">
        <v>423</v>
      </c>
      <c r="T77" s="10"/>
      <c r="U77" s="132">
        <v>2.5376253124604911E-5</v>
      </c>
      <c r="V77"/>
      <c r="W77" s="131">
        <v>1049.205205329185</v>
      </c>
      <c r="X77" s="10"/>
      <c r="Y77" s="132">
        <v>2.2925912840225235E-5</v>
      </c>
      <c r="Z77" s="132"/>
      <c r="AA77" s="128">
        <v>789.69597507048729</v>
      </c>
    </row>
    <row r="78" spans="1:27" x14ac:dyDescent="0.25">
      <c r="A78" s="13">
        <v>185</v>
      </c>
      <c r="B78" s="14"/>
      <c r="C78" s="14" t="s">
        <v>97</v>
      </c>
      <c r="D78" s="10"/>
      <c r="E78" s="149">
        <f>VLOOKUP(A78,'A Employer Allocation - No 158'!A:G,7,FALSE)</f>
        <v>1.4578251342025766E-5</v>
      </c>
      <c r="F78" s="10"/>
      <c r="G78" s="174">
        <f t="shared" si="3"/>
        <v>579.29227070223703</v>
      </c>
      <c r="H78" s="149">
        <v>7.0083512720897846E-6</v>
      </c>
      <c r="I78"/>
      <c r="J78" s="156">
        <f t="shared" si="4"/>
        <v>230.01492975213938</v>
      </c>
      <c r="K78" s="10"/>
      <c r="L78" s="10"/>
      <c r="M78" s="132">
        <v>3.1909780569113891E-5</v>
      </c>
      <c r="N78"/>
      <c r="O78" s="131">
        <v>1182</v>
      </c>
      <c r="P78" s="10"/>
      <c r="Q78" s="132">
        <v>3.0305508913661282E-5</v>
      </c>
      <c r="R78"/>
      <c r="S78" s="131">
        <v>876</v>
      </c>
      <c r="T78" s="10"/>
      <c r="U78" s="132">
        <v>3.1568561492203251E-5</v>
      </c>
      <c r="V78"/>
      <c r="W78" s="131">
        <v>1305.2320561170238</v>
      </c>
      <c r="X78" s="10"/>
      <c r="Y78" s="132">
        <v>3.1332273665973818E-5</v>
      </c>
      <c r="Z78" s="132"/>
      <c r="AA78" s="128">
        <v>1079.2578064945421</v>
      </c>
    </row>
    <row r="79" spans="1:27" x14ac:dyDescent="0.25">
      <c r="A79" s="13">
        <v>186</v>
      </c>
      <c r="B79" s="14"/>
      <c r="C79" s="14" t="s">
        <v>98</v>
      </c>
      <c r="D79" s="10"/>
      <c r="E79" s="149">
        <f>VLOOKUP(A79,'A Employer Allocation - No 158'!A:G,7,FALSE)</f>
        <v>5.4394691039692545E-5</v>
      </c>
      <c r="F79" s="10"/>
      <c r="G79" s="174">
        <f t="shared" si="3"/>
        <v>2161.4680215927388</v>
      </c>
      <c r="H79" s="149">
        <v>5.6309761839369529E-5</v>
      </c>
      <c r="I79"/>
      <c r="J79" s="156">
        <f t="shared" si="4"/>
        <v>1848.0931407395287</v>
      </c>
      <c r="K79" s="10"/>
      <c r="L79" s="10"/>
      <c r="M79" s="132">
        <v>5.2537237088738204E-5</v>
      </c>
      <c r="N79"/>
      <c r="O79" s="131">
        <v>1946</v>
      </c>
      <c r="P79" s="10"/>
      <c r="Q79" s="132">
        <v>3.3897700807490751E-5</v>
      </c>
      <c r="R79"/>
      <c r="S79" s="131">
        <v>980</v>
      </c>
      <c r="T79" s="10"/>
      <c r="U79" s="132">
        <v>4.369479668362475E-5</v>
      </c>
      <c r="V79"/>
      <c r="W79" s="131">
        <v>1806.6027281942661</v>
      </c>
      <c r="X79" s="10"/>
      <c r="Y79" s="132">
        <v>4.8189335713983362E-5</v>
      </c>
      <c r="Z79" s="132"/>
      <c r="AA79" s="128">
        <v>1659.9087992641639</v>
      </c>
    </row>
    <row r="80" spans="1:27" x14ac:dyDescent="0.25">
      <c r="A80" s="13">
        <v>187</v>
      </c>
      <c r="B80" s="14"/>
      <c r="C80" s="14" t="s">
        <v>99</v>
      </c>
      <c r="D80" s="10"/>
      <c r="E80" s="149">
        <f>VLOOKUP(A80,'A Employer Allocation - No 158'!A:G,7,FALSE)</f>
        <v>5.0446535519019962E-5</v>
      </c>
      <c r="F80" s="10"/>
      <c r="G80" s="174">
        <f t="shared" si="3"/>
        <v>2004.5811684992743</v>
      </c>
      <c r="H80" s="149">
        <v>4.4908810645686087E-5</v>
      </c>
      <c r="I80"/>
      <c r="J80" s="156">
        <f t="shared" si="4"/>
        <v>1473.9125544486949</v>
      </c>
      <c r="K80" s="10"/>
      <c r="L80" s="10"/>
      <c r="M80" s="132">
        <v>6.2831334472261081E-5</v>
      </c>
      <c r="N80"/>
      <c r="O80" s="131">
        <v>2327</v>
      </c>
      <c r="P80" s="10"/>
      <c r="Q80" s="132">
        <v>6.8393123594052629E-5</v>
      </c>
      <c r="R80"/>
      <c r="S80" s="131">
        <v>1977</v>
      </c>
      <c r="T80" s="10"/>
      <c r="U80" s="132">
        <v>5.5060930004830902E-5</v>
      </c>
      <c r="V80"/>
      <c r="W80" s="131">
        <v>2276.5462689730293</v>
      </c>
      <c r="X80" s="10"/>
      <c r="Y80" s="132">
        <v>4.7329517590308585E-5</v>
      </c>
      <c r="Z80" s="132"/>
      <c r="AA80" s="128">
        <v>1630.2918799165825</v>
      </c>
    </row>
    <row r="81" spans="1:27" x14ac:dyDescent="0.25">
      <c r="A81" s="13">
        <v>188</v>
      </c>
      <c r="B81" s="14"/>
      <c r="C81" s="14" t="s">
        <v>100</v>
      </c>
      <c r="D81" s="10"/>
      <c r="E81" s="149">
        <f>VLOOKUP(A81,'A Employer Allocation - No 158'!A:G,7,FALSE)</f>
        <v>3.8282105062192301E-5</v>
      </c>
      <c r="F81" s="10"/>
      <c r="G81" s="174">
        <f t="shared" si="3"/>
        <v>1521.2062852016497</v>
      </c>
      <c r="H81" s="149">
        <v>3.1225637561731592E-5</v>
      </c>
      <c r="I81"/>
      <c r="J81" s="156">
        <f t="shared" si="4"/>
        <v>1024.8291718525384</v>
      </c>
      <c r="K81" s="10"/>
      <c r="L81" s="10"/>
      <c r="M81" s="132">
        <v>3.4267156436703078E-5</v>
      </c>
      <c r="N81"/>
      <c r="O81" s="131">
        <v>1269</v>
      </c>
      <c r="P81" s="10"/>
      <c r="Q81" s="132">
        <v>3.3187801314140156E-5</v>
      </c>
      <c r="R81"/>
      <c r="S81" s="131">
        <v>959</v>
      </c>
      <c r="T81" s="10"/>
      <c r="U81" s="132">
        <v>3.9949149167185229E-5</v>
      </c>
      <c r="V81"/>
      <c r="W81" s="131">
        <v>1651.7353861844174</v>
      </c>
      <c r="X81" s="10"/>
      <c r="Y81" s="132">
        <v>4.9622687227329094E-5</v>
      </c>
      <c r="Z81" s="132"/>
      <c r="AA81" s="128">
        <v>1709.2813991182595</v>
      </c>
    </row>
    <row r="82" spans="1:27" x14ac:dyDescent="0.25">
      <c r="A82" s="13">
        <v>190</v>
      </c>
      <c r="B82" s="14"/>
      <c r="C82" s="14" t="s">
        <v>101</v>
      </c>
      <c r="D82" s="10"/>
      <c r="E82" s="149">
        <f>VLOOKUP(A82,'A Employer Allocation - No 158'!A:G,7,FALSE)</f>
        <v>4.7017285174904389E-5</v>
      </c>
      <c r="F82" s="10"/>
      <c r="G82" s="174">
        <f t="shared" si="3"/>
        <v>1868.3139186047413</v>
      </c>
      <c r="H82" s="149">
        <v>3.2983016138958116E-5</v>
      </c>
      <c r="I82"/>
      <c r="J82" s="156">
        <f t="shared" si="4"/>
        <v>1082.506547642542</v>
      </c>
      <c r="K82" s="10"/>
      <c r="L82" s="10"/>
      <c r="M82" s="132">
        <v>3.1967420163324964E-5</v>
      </c>
      <c r="N82"/>
      <c r="O82" s="131">
        <v>1184</v>
      </c>
      <c r="P82" s="10"/>
      <c r="Q82" s="132">
        <v>3.2037563219961255E-5</v>
      </c>
      <c r="R82"/>
      <c r="S82" s="131">
        <v>926</v>
      </c>
      <c r="T82" s="10"/>
      <c r="U82" s="132">
        <v>3.1572985833706249E-5</v>
      </c>
      <c r="V82"/>
      <c r="W82" s="131">
        <v>1305.4149847043257</v>
      </c>
      <c r="X82" s="10"/>
      <c r="Y82" s="132">
        <v>3.2703934192867549E-5</v>
      </c>
      <c r="Z82" s="132"/>
      <c r="AA82" s="128">
        <v>1126.5054255882733</v>
      </c>
    </row>
    <row r="83" spans="1:27" x14ac:dyDescent="0.25">
      <c r="A83" s="13">
        <v>191</v>
      </c>
      <c r="B83" s="14"/>
      <c r="C83" s="14" t="s">
        <v>102</v>
      </c>
      <c r="D83" s="10"/>
      <c r="E83" s="149">
        <f>VLOOKUP(A83,'A Employer Allocation - No 158'!A:G,7,FALSE)</f>
        <v>3.0006429574995566E-3</v>
      </c>
      <c r="F83" s="10"/>
      <c r="G83" s="174">
        <f t="shared" si="3"/>
        <v>119235.78703884868</v>
      </c>
      <c r="H83" s="149">
        <v>3.1415969449642774E-3</v>
      </c>
      <c r="I83"/>
      <c r="J83" s="156">
        <f t="shared" si="4"/>
        <v>103107.58872536098</v>
      </c>
      <c r="K83" s="10"/>
      <c r="L83" s="10"/>
      <c r="M83" s="132">
        <v>3.105332302765234E-3</v>
      </c>
      <c r="N83"/>
      <c r="O83" s="131">
        <v>115020</v>
      </c>
      <c r="P83" s="10"/>
      <c r="Q83" s="132">
        <v>3.124330456158125E-3</v>
      </c>
      <c r="R83"/>
      <c r="S83" s="131">
        <v>90303</v>
      </c>
      <c r="T83" s="10"/>
      <c r="U83" s="132">
        <v>3.2558074318032133E-3</v>
      </c>
      <c r="V83"/>
      <c r="W83" s="131">
        <v>134614.44005242843</v>
      </c>
      <c r="X83" s="10"/>
      <c r="Y83" s="132">
        <v>3.2463483933954239E-3</v>
      </c>
      <c r="Z83" s="132"/>
      <c r="AA83" s="128">
        <v>111822.29810465086</v>
      </c>
    </row>
    <row r="84" spans="1:27" x14ac:dyDescent="0.25">
      <c r="A84" s="13">
        <v>192</v>
      </c>
      <c r="B84" s="14"/>
      <c r="C84" s="14" t="s">
        <v>103</v>
      </c>
      <c r="D84" s="10"/>
      <c r="E84" s="149">
        <f>VLOOKUP(A84,'A Employer Allocation - No 158'!A:G,7,FALSE)</f>
        <v>5.3966967283936289E-5</v>
      </c>
      <c r="F84" s="10"/>
      <c r="G84" s="174">
        <f t="shared" si="3"/>
        <v>2144.4716713520861</v>
      </c>
      <c r="H84" s="149">
        <v>4.3777011436749738E-5</v>
      </c>
      <c r="I84"/>
      <c r="J84" s="156">
        <f t="shared" si="4"/>
        <v>1436.7667685954989</v>
      </c>
      <c r="K84" s="10"/>
      <c r="L84" s="10"/>
      <c r="M84" s="132">
        <v>6.6700705492343698E-5</v>
      </c>
      <c r="N84"/>
      <c r="O84" s="131">
        <v>2471</v>
      </c>
      <c r="P84" s="10"/>
      <c r="Q84" s="132">
        <v>8.8643676358381423E-5</v>
      </c>
      <c r="R84"/>
      <c r="S84" s="131">
        <v>2562</v>
      </c>
      <c r="T84" s="10"/>
      <c r="U84" s="132">
        <v>4.9522539311375917E-5</v>
      </c>
      <c r="V84"/>
      <c r="W84" s="131">
        <v>2047.5562633884224</v>
      </c>
      <c r="X84" s="10"/>
      <c r="Y84" s="132">
        <v>5.1644030955295472E-5</v>
      </c>
      <c r="Z84" s="132"/>
      <c r="AA84" s="128">
        <v>1778.9077218445805</v>
      </c>
    </row>
    <row r="85" spans="1:27" x14ac:dyDescent="0.25">
      <c r="A85" s="13">
        <v>193</v>
      </c>
      <c r="B85" s="14"/>
      <c r="C85" s="14" t="s">
        <v>104</v>
      </c>
      <c r="D85" s="10"/>
      <c r="E85" s="149">
        <f>VLOOKUP(A85,'A Employer Allocation - No 158'!A:G,7,FALSE)</f>
        <v>2.5892207819384591E-5</v>
      </c>
      <c r="F85" s="10"/>
      <c r="G85" s="174">
        <f t="shared" si="3"/>
        <v>1028.8720854980993</v>
      </c>
      <c r="H85" s="149">
        <v>3.1037709794802748E-5</v>
      </c>
      <c r="I85"/>
      <c r="J85" s="156">
        <f t="shared" si="4"/>
        <v>1018.6613599906016</v>
      </c>
      <c r="K85" s="10"/>
      <c r="L85" s="10"/>
      <c r="M85" s="132">
        <v>3.1655832212010019E-5</v>
      </c>
      <c r="N85"/>
      <c r="O85" s="131">
        <v>1173</v>
      </c>
      <c r="P85" s="10"/>
      <c r="Q85" s="132">
        <v>2.6591093758004944E-5</v>
      </c>
      <c r="R85"/>
      <c r="S85" s="131">
        <v>769</v>
      </c>
      <c r="T85" s="10"/>
      <c r="U85" s="132">
        <v>1.6461204996060576E-5</v>
      </c>
      <c r="V85"/>
      <c r="W85" s="131">
        <v>680.6041019157135</v>
      </c>
      <c r="X85" s="10"/>
      <c r="Y85" s="132">
        <v>8.8941051873847236E-6</v>
      </c>
      <c r="Z85" s="132"/>
      <c r="AA85" s="128">
        <v>306.36246056068728</v>
      </c>
    </row>
    <row r="86" spans="1:27" x14ac:dyDescent="0.25">
      <c r="A86" s="13">
        <v>194</v>
      </c>
      <c r="B86" s="14"/>
      <c r="C86" s="14" t="s">
        <v>105</v>
      </c>
      <c r="D86" s="10"/>
      <c r="E86" s="149">
        <f>VLOOKUP(A86,'A Employer Allocation - No 158'!A:G,7,FALSE)</f>
        <v>6.6344273201453417E-3</v>
      </c>
      <c r="F86" s="10"/>
      <c r="G86" s="174">
        <f t="shared" si="3"/>
        <v>263630.5532760761</v>
      </c>
      <c r="H86" s="149">
        <v>6.7414989221796558E-3</v>
      </c>
      <c r="I86"/>
      <c r="J86" s="156">
        <f t="shared" si="4"/>
        <v>221256.80360580696</v>
      </c>
      <c r="K86" s="10"/>
      <c r="L86" s="10"/>
      <c r="M86" s="132">
        <v>6.7509689727442701E-3</v>
      </c>
      <c r="N86"/>
      <c r="O86" s="131">
        <v>250053</v>
      </c>
      <c r="P86" s="10"/>
      <c r="Q86" s="132">
        <v>6.5032720581967166E-3</v>
      </c>
      <c r="R86"/>
      <c r="S86" s="131">
        <v>187964</v>
      </c>
      <c r="T86" s="10"/>
      <c r="U86" s="132">
        <v>6.4722453031761341E-3</v>
      </c>
      <c r="V86"/>
      <c r="W86" s="131">
        <v>267601.10836360895</v>
      </c>
      <c r="X86" s="10"/>
      <c r="Y86" s="132">
        <v>6.5464007183406421E-3</v>
      </c>
      <c r="Z86" s="132"/>
      <c r="AA86" s="128">
        <v>225494.45836684783</v>
      </c>
    </row>
    <row r="87" spans="1:27" x14ac:dyDescent="0.25">
      <c r="A87" s="13">
        <v>195</v>
      </c>
      <c r="B87" s="14"/>
      <c r="C87" s="14" t="s">
        <v>479</v>
      </c>
      <c r="D87" s="10"/>
      <c r="E87" s="149">
        <f>VLOOKUP(A87,'A Employer Allocation - No 158'!A:G,7,FALSE)</f>
        <v>4.3034314929926065E-5</v>
      </c>
      <c r="F87" s="10"/>
      <c r="G87" s="174">
        <f t="shared" si="3"/>
        <v>1710.0436416544799</v>
      </c>
      <c r="H87" s="132">
        <v>0</v>
      </c>
      <c r="I87"/>
      <c r="J87" s="156">
        <f t="shared" si="4"/>
        <v>0</v>
      </c>
      <c r="K87" s="10"/>
      <c r="L87" s="10"/>
      <c r="M87" s="132">
        <v>0</v>
      </c>
      <c r="N87"/>
      <c r="O87" s="131"/>
      <c r="P87" s="10"/>
      <c r="Q87" s="132">
        <v>0</v>
      </c>
      <c r="R87"/>
      <c r="S87" s="131"/>
      <c r="T87" s="10"/>
      <c r="U87" s="132">
        <v>0</v>
      </c>
      <c r="V87"/>
      <c r="W87" s="131"/>
      <c r="X87" s="10"/>
      <c r="Y87" s="132">
        <v>0</v>
      </c>
      <c r="Z87" s="132"/>
      <c r="AA87" s="128"/>
    </row>
    <row r="88" spans="1:27" x14ac:dyDescent="0.25">
      <c r="A88" s="13">
        <v>197</v>
      </c>
      <c r="B88" s="14"/>
      <c r="C88" s="14" t="s">
        <v>106</v>
      </c>
      <c r="D88" s="10"/>
      <c r="E88" s="149">
        <f>VLOOKUP(A88,'A Employer Allocation - No 158'!A:G,7,FALSE)</f>
        <v>0</v>
      </c>
      <c r="F88" s="10"/>
      <c r="G88" s="174">
        <f t="shared" si="3"/>
        <v>0</v>
      </c>
      <c r="H88" s="157">
        <v>0</v>
      </c>
      <c r="I88"/>
      <c r="J88" s="156">
        <f t="shared" si="4"/>
        <v>0</v>
      </c>
      <c r="K88" s="10"/>
      <c r="L88" s="10"/>
      <c r="M88" s="132">
        <v>0</v>
      </c>
      <c r="N88"/>
      <c r="O88" s="131">
        <v>0</v>
      </c>
      <c r="P88" s="10"/>
      <c r="Q88" s="132">
        <v>0</v>
      </c>
      <c r="R88"/>
      <c r="S88" s="131">
        <v>0</v>
      </c>
      <c r="T88" s="10"/>
      <c r="U88" s="132">
        <v>0</v>
      </c>
      <c r="V88"/>
      <c r="W88" s="131">
        <v>0</v>
      </c>
      <c r="X88" s="10"/>
      <c r="Y88" s="132">
        <v>0</v>
      </c>
      <c r="Z88" s="132"/>
      <c r="AA88" s="128">
        <v>0</v>
      </c>
    </row>
    <row r="89" spans="1:27" x14ac:dyDescent="0.25">
      <c r="A89" s="13">
        <v>199</v>
      </c>
      <c r="B89" s="14"/>
      <c r="C89" s="14" t="s">
        <v>107</v>
      </c>
      <c r="D89" s="10"/>
      <c r="E89" s="149">
        <f>VLOOKUP(A89,'A Employer Allocation - No 158'!A:G,7,FALSE)</f>
        <v>4.9634075902804968E-3</v>
      </c>
      <c r="F89" s="10"/>
      <c r="G89" s="174">
        <f t="shared" si="3"/>
        <v>197229.66670944818</v>
      </c>
      <c r="H89" s="149">
        <v>4.8655413101069194E-3</v>
      </c>
      <c r="I89"/>
      <c r="J89" s="156">
        <f t="shared" si="4"/>
        <v>159687.64966266631</v>
      </c>
      <c r="K89" s="10"/>
      <c r="L89" s="10"/>
      <c r="M89" s="132">
        <v>4.8460739439892759E-3</v>
      </c>
      <c r="N89"/>
      <c r="O89" s="131">
        <v>179496</v>
      </c>
      <c r="P89" s="10"/>
      <c r="Q89" s="132">
        <v>4.8783489523248858E-3</v>
      </c>
      <c r="R89"/>
      <c r="S89" s="131">
        <v>140999</v>
      </c>
      <c r="T89" s="10"/>
      <c r="U89" s="132">
        <v>4.7757483663486222E-3</v>
      </c>
      <c r="V89"/>
      <c r="W89" s="131">
        <v>197457.83669129995</v>
      </c>
      <c r="X89" s="10"/>
      <c r="Y89" s="132">
        <v>4.6318363765493736E-3</v>
      </c>
      <c r="Z89" s="132"/>
      <c r="AA89" s="128">
        <v>159546.21171412317</v>
      </c>
    </row>
    <row r="90" spans="1:27" x14ac:dyDescent="0.25">
      <c r="A90" s="13">
        <v>200</v>
      </c>
      <c r="B90" s="14"/>
      <c r="C90" s="14" t="s">
        <v>108</v>
      </c>
      <c r="D90" s="10"/>
      <c r="E90" s="149">
        <f>VLOOKUP(A90,'A Employer Allocation - No 158'!A:G,7,FALSE)</f>
        <v>1.5730452932144365E-4</v>
      </c>
      <c r="F90" s="10"/>
      <c r="G90" s="174">
        <f t="shared" si="3"/>
        <v>6250.7701262957589</v>
      </c>
      <c r="H90" s="149">
        <v>1.4956002770234747E-4</v>
      </c>
      <c r="I90"/>
      <c r="J90" s="156">
        <f t="shared" si="4"/>
        <v>4908.5780563943681</v>
      </c>
      <c r="K90" s="10"/>
      <c r="L90" s="10"/>
      <c r="M90" s="132">
        <v>1.4692666706978184E-4</v>
      </c>
      <c r="N90"/>
      <c r="O90" s="131">
        <v>5442</v>
      </c>
      <c r="P90" s="10"/>
      <c r="Q90" s="132">
        <v>1.474405996077668E-4</v>
      </c>
      <c r="R90"/>
      <c r="S90" s="131">
        <v>4261</v>
      </c>
      <c r="T90" s="10"/>
      <c r="U90" s="132">
        <v>1.4716775628257866E-4</v>
      </c>
      <c r="V90"/>
      <c r="W90" s="131">
        <v>6084.7901851429233</v>
      </c>
      <c r="X90" s="10"/>
      <c r="Y90" s="132">
        <v>1.3777043157227011E-4</v>
      </c>
      <c r="Z90" s="132"/>
      <c r="AA90" s="128">
        <v>4745.5800802598196</v>
      </c>
    </row>
    <row r="91" spans="1:27" x14ac:dyDescent="0.25">
      <c r="A91" s="13">
        <v>201</v>
      </c>
      <c r="B91" s="14"/>
      <c r="C91" s="14" t="s">
        <v>109</v>
      </c>
      <c r="D91" s="10"/>
      <c r="E91" s="149">
        <f>VLOOKUP(A91,'A Employer Allocation - No 158'!A:G,7,FALSE)</f>
        <v>5.3244329656430105E-3</v>
      </c>
      <c r="F91" s="10"/>
      <c r="G91" s="174">
        <f t="shared" si="3"/>
        <v>211575.64034978303</v>
      </c>
      <c r="H91" s="149">
        <v>3.6094202646538829E-3</v>
      </c>
      <c r="I91"/>
      <c r="J91" s="156">
        <f t="shared" si="4"/>
        <v>118461.60621637219</v>
      </c>
      <c r="K91" s="10"/>
      <c r="L91" s="10"/>
      <c r="M91" s="132">
        <v>3.2733350127617613E-3</v>
      </c>
      <c r="N91"/>
      <c r="O91" s="131">
        <v>121243</v>
      </c>
      <c r="P91" s="10"/>
      <c r="Q91" s="132">
        <v>3.1489199347173079E-3</v>
      </c>
      <c r="R91"/>
      <c r="S91" s="131">
        <v>91013</v>
      </c>
      <c r="T91" s="10"/>
      <c r="U91" s="132">
        <v>3.085611862865822E-3</v>
      </c>
      <c r="V91"/>
      <c r="W91" s="131">
        <v>127577.5431560962</v>
      </c>
      <c r="X91" s="10"/>
      <c r="Y91" s="132">
        <v>2.9540092674243362E-3</v>
      </c>
      <c r="Z91" s="132"/>
      <c r="AA91" s="128">
        <v>101752.51232364881</v>
      </c>
    </row>
    <row r="92" spans="1:27" x14ac:dyDescent="0.25">
      <c r="A92" s="13">
        <v>202</v>
      </c>
      <c r="B92" s="14"/>
      <c r="C92" s="14" t="s">
        <v>110</v>
      </c>
      <c r="D92" s="10"/>
      <c r="E92" s="149">
        <f>VLOOKUP(A92,'A Employer Allocation - No 158'!A:G,7,FALSE)</f>
        <v>1.1487980363567099E-3</v>
      </c>
      <c r="F92" s="10"/>
      <c r="G92" s="174">
        <f t="shared" si="3"/>
        <v>45649.495776005344</v>
      </c>
      <c r="H92" s="165">
        <v>1.0977309522694513E-3</v>
      </c>
      <c r="I92"/>
      <c r="J92" s="156">
        <f t="shared" si="4"/>
        <v>36027.661581197666</v>
      </c>
      <c r="K92" s="10"/>
      <c r="L92" s="10"/>
      <c r="M92" s="132">
        <v>1.0887125272311057E-3</v>
      </c>
      <c r="N92"/>
      <c r="O92" s="131">
        <v>40325</v>
      </c>
      <c r="P92" s="10"/>
      <c r="Q92" s="132">
        <v>1.1058593300969472E-3</v>
      </c>
      <c r="R92"/>
      <c r="S92" s="131">
        <v>31963</v>
      </c>
      <c r="T92" s="10"/>
      <c r="U92" s="132">
        <v>1.1190840910857308E-3</v>
      </c>
      <c r="V92"/>
      <c r="W92" s="131">
        <v>46269.591014985956</v>
      </c>
      <c r="X92" s="10"/>
      <c r="Y92" s="132">
        <v>1.1712419346577901E-3</v>
      </c>
      <c r="Z92" s="132"/>
      <c r="AA92" s="128">
        <v>40344.087848496791</v>
      </c>
    </row>
    <row r="93" spans="1:27" x14ac:dyDescent="0.25">
      <c r="A93" s="13">
        <v>203</v>
      </c>
      <c r="B93" s="14"/>
      <c r="C93" s="14" t="s">
        <v>111</v>
      </c>
      <c r="D93" s="10"/>
      <c r="E93" s="149">
        <f>VLOOKUP(A93,'A Employer Allocation - No 158'!A:G,7,FALSE)</f>
        <v>1.9098288444740596E-3</v>
      </c>
      <c r="F93" s="10"/>
      <c r="G93" s="174">
        <f t="shared" si="3"/>
        <v>75890.38369633921</v>
      </c>
      <c r="H93" s="149">
        <v>2.2402970678164682E-3</v>
      </c>
      <c r="I93"/>
      <c r="J93" s="156">
        <f t="shared" si="4"/>
        <v>73526.818601384628</v>
      </c>
      <c r="K93" s="10"/>
      <c r="L93" s="10"/>
      <c r="M93" s="132">
        <v>2.4281146861020583E-3</v>
      </c>
      <c r="N93"/>
      <c r="O93" s="131">
        <v>89936</v>
      </c>
      <c r="P93" s="10"/>
      <c r="Q93" s="132">
        <v>2.6987390127294138E-3</v>
      </c>
      <c r="R93"/>
      <c r="S93" s="131">
        <v>78002</v>
      </c>
      <c r="T93" s="10"/>
      <c r="U93" s="132">
        <v>2.9391652742482323E-3</v>
      </c>
      <c r="V93"/>
      <c r="W93" s="131">
        <v>121522.57033068349</v>
      </c>
      <c r="X93" s="10"/>
      <c r="Y93" s="132">
        <v>2.9407081123922867E-3</v>
      </c>
      <c r="Z93" s="132"/>
      <c r="AA93" s="128">
        <v>101294.34655001959</v>
      </c>
    </row>
    <row r="94" spans="1:27" x14ac:dyDescent="0.25">
      <c r="A94" s="13">
        <v>204</v>
      </c>
      <c r="B94" s="14"/>
      <c r="C94" s="14" t="s">
        <v>112</v>
      </c>
      <c r="D94" s="10"/>
      <c r="E94" s="149">
        <f>VLOOKUP(A94,'A Employer Allocation - No 158'!A:G,7,FALSE)</f>
        <v>2.2464511704032668E-2</v>
      </c>
      <c r="F94" s="10"/>
      <c r="G94" s="174">
        <f t="shared" si="3"/>
        <v>892666.59559717332</v>
      </c>
      <c r="H94" s="149">
        <v>2.2604035611827621E-2</v>
      </c>
      <c r="I94"/>
      <c r="J94" s="156">
        <f t="shared" si="4"/>
        <v>741867.16126445599</v>
      </c>
      <c r="K94" s="10"/>
      <c r="L94" s="10"/>
      <c r="M94" s="132">
        <v>2.3022557083946436E-2</v>
      </c>
      <c r="N94"/>
      <c r="O94" s="131">
        <v>852746</v>
      </c>
      <c r="P94" s="10"/>
      <c r="Q94" s="132">
        <v>2.2790337076469838E-2</v>
      </c>
      <c r="R94"/>
      <c r="S94" s="131">
        <v>658709</v>
      </c>
      <c r="T94" s="10"/>
      <c r="U94" s="132">
        <v>2.2544900204101777E-2</v>
      </c>
      <c r="V94"/>
      <c r="W94" s="131">
        <v>932140.23881387606</v>
      </c>
      <c r="X94" s="10"/>
      <c r="Y94" s="132">
        <v>2.2005933473778133E-2</v>
      </c>
      <c r="Z94" s="132"/>
      <c r="AA94" s="128">
        <v>758006.76784483355</v>
      </c>
    </row>
    <row r="95" spans="1:27" x14ac:dyDescent="0.25">
      <c r="A95" s="13">
        <v>206</v>
      </c>
      <c r="B95" s="14"/>
      <c r="C95" s="14" t="s">
        <v>113</v>
      </c>
      <c r="D95" s="10"/>
      <c r="E95" s="149">
        <f>VLOOKUP(A95,'A Employer Allocation - No 158'!A:G,7,FALSE)</f>
        <v>2.5415130047314908E-3</v>
      </c>
      <c r="F95" s="10"/>
      <c r="G95" s="174">
        <f t="shared" si="3"/>
        <v>100991.45672471204</v>
      </c>
      <c r="H95" s="149">
        <v>3.04404465697728E-3</v>
      </c>
      <c r="I95"/>
      <c r="J95" s="156">
        <f t="shared" si="4"/>
        <v>99905.910927353165</v>
      </c>
      <c r="K95" s="10"/>
      <c r="L95" s="10"/>
      <c r="M95" s="132">
        <v>3.495101263097778E-3</v>
      </c>
      <c r="N95"/>
      <c r="O95" s="131">
        <v>129457</v>
      </c>
      <c r="P95" s="10"/>
      <c r="Q95" s="132">
        <v>3.9108848633148882E-3</v>
      </c>
      <c r="R95"/>
      <c r="S95" s="131">
        <v>113036</v>
      </c>
      <c r="T95" s="10"/>
      <c r="U95" s="132">
        <v>4.3232355661048218E-3</v>
      </c>
      <c r="V95"/>
      <c r="W95" s="131">
        <v>178748.26663922894</v>
      </c>
      <c r="X95" s="10"/>
      <c r="Y95" s="132">
        <v>4.7453101986761883E-3</v>
      </c>
      <c r="Z95" s="132"/>
      <c r="AA95" s="128">
        <v>163454.88140304317</v>
      </c>
    </row>
    <row r="96" spans="1:27" x14ac:dyDescent="0.25">
      <c r="A96" s="13">
        <v>207</v>
      </c>
      <c r="B96" s="14"/>
      <c r="C96" s="14" t="s">
        <v>114</v>
      </c>
      <c r="D96" s="10"/>
      <c r="E96" s="149">
        <f>VLOOKUP(A96,'A Employer Allocation - No 158'!A:G,7,FALSE)</f>
        <v>0</v>
      </c>
      <c r="F96" s="10"/>
      <c r="G96" s="174">
        <f t="shared" si="3"/>
        <v>0</v>
      </c>
      <c r="H96" s="149">
        <v>0</v>
      </c>
      <c r="I96"/>
      <c r="J96" s="156">
        <f t="shared" si="4"/>
        <v>0</v>
      </c>
      <c r="K96" s="10"/>
      <c r="L96" s="10"/>
      <c r="M96" s="132">
        <v>0</v>
      </c>
      <c r="N96"/>
      <c r="O96" s="131">
        <v>0</v>
      </c>
      <c r="P96" s="10"/>
      <c r="Q96" s="132">
        <v>0</v>
      </c>
      <c r="R96"/>
      <c r="S96" s="131">
        <v>0</v>
      </c>
      <c r="T96" s="10"/>
      <c r="U96" s="132">
        <v>0</v>
      </c>
      <c r="V96"/>
      <c r="W96" s="131">
        <v>0</v>
      </c>
      <c r="X96" s="10"/>
      <c r="Y96" s="132">
        <v>0</v>
      </c>
      <c r="Z96" s="132"/>
      <c r="AA96" s="128">
        <v>0</v>
      </c>
    </row>
    <row r="97" spans="1:27" x14ac:dyDescent="0.25">
      <c r="A97" s="13">
        <v>208</v>
      </c>
      <c r="B97" s="14"/>
      <c r="C97" s="14" t="s">
        <v>115</v>
      </c>
      <c r="D97" s="10"/>
      <c r="E97" s="149">
        <f>VLOOKUP(A97,'A Employer Allocation - No 158'!A:G,7,FALSE)</f>
        <v>8.1869479242141316E-2</v>
      </c>
      <c r="F97" s="10"/>
      <c r="G97" s="174">
        <f t="shared" si="3"/>
        <v>3253226.7017972418</v>
      </c>
      <c r="H97" s="149">
        <v>8.0850303358122835E-2</v>
      </c>
      <c r="I97"/>
      <c r="J97" s="156">
        <f t="shared" si="4"/>
        <v>2653516.6582499943</v>
      </c>
      <c r="K97" s="10"/>
      <c r="L97" s="10"/>
      <c r="M97" s="132">
        <v>7.9929233781795964E-2</v>
      </c>
      <c r="N97"/>
      <c r="O97" s="131">
        <v>2960544</v>
      </c>
      <c r="P97" s="10"/>
      <c r="Q97" s="132">
        <v>7.7783340070988305E-2</v>
      </c>
      <c r="R97"/>
      <c r="S97" s="131">
        <v>2248173</v>
      </c>
      <c r="T97" s="10"/>
      <c r="U97" s="132">
        <v>7.5859414311795118E-2</v>
      </c>
      <c r="V97"/>
      <c r="W97" s="131">
        <v>3136479.2894497858</v>
      </c>
      <c r="X97" s="10"/>
      <c r="Y97" s="132">
        <v>7.3547115915441483E-2</v>
      </c>
      <c r="Z97" s="132"/>
      <c r="AA97" s="128">
        <v>2533371.8147336422</v>
      </c>
    </row>
    <row r="98" spans="1:27" x14ac:dyDescent="0.25">
      <c r="A98" s="13">
        <v>209</v>
      </c>
      <c r="B98" s="14"/>
      <c r="C98" s="14" t="s">
        <v>116</v>
      </c>
      <c r="D98" s="10"/>
      <c r="E98" s="149">
        <f>VLOOKUP(A98,'A Employer Allocation - No 158'!A:G,7,FALSE)</f>
        <v>0</v>
      </c>
      <c r="F98" s="10"/>
      <c r="G98" s="174">
        <f t="shared" si="3"/>
        <v>0</v>
      </c>
      <c r="H98" s="149">
        <v>0</v>
      </c>
      <c r="I98"/>
      <c r="J98" s="156">
        <f t="shared" si="4"/>
        <v>0</v>
      </c>
      <c r="K98" s="10"/>
      <c r="L98" s="10"/>
      <c r="M98" s="132">
        <v>0</v>
      </c>
      <c r="N98"/>
      <c r="O98" s="131">
        <v>0</v>
      </c>
      <c r="P98" s="10"/>
      <c r="Q98" s="132">
        <v>0</v>
      </c>
      <c r="R98"/>
      <c r="S98" s="131">
        <v>0</v>
      </c>
      <c r="T98" s="10"/>
      <c r="U98" s="132">
        <v>0</v>
      </c>
      <c r="V98"/>
      <c r="W98" s="131">
        <v>0</v>
      </c>
      <c r="X98" s="10"/>
      <c r="Y98" s="132">
        <v>0</v>
      </c>
      <c r="Z98" s="132"/>
      <c r="AA98" s="128">
        <v>0</v>
      </c>
    </row>
    <row r="99" spans="1:27" x14ac:dyDescent="0.25">
      <c r="A99" s="13">
        <v>211</v>
      </c>
      <c r="B99" s="14"/>
      <c r="C99" s="14" t="s">
        <v>117</v>
      </c>
      <c r="D99" s="10"/>
      <c r="E99" s="149">
        <f>VLOOKUP(A99,'A Employer Allocation - No 158'!A:G,7,FALSE)</f>
        <v>6.5844491255604345E-3</v>
      </c>
      <c r="F99" s="10"/>
      <c r="G99" s="174">
        <f t="shared" si="3"/>
        <v>261644.58245231709</v>
      </c>
      <c r="H99" s="149">
        <v>6.4657352407269152E-3</v>
      </c>
      <c r="I99"/>
      <c r="J99" s="156">
        <f t="shared" si="4"/>
        <v>212206.20648888624</v>
      </c>
      <c r="K99" s="10"/>
      <c r="L99" s="10"/>
      <c r="M99" s="132">
        <v>6.4350037536950377E-3</v>
      </c>
      <c r="N99"/>
      <c r="O99" s="131">
        <v>238350</v>
      </c>
      <c r="P99" s="10"/>
      <c r="Q99" s="132">
        <v>6.5438836669483962E-3</v>
      </c>
      <c r="R99"/>
      <c r="S99" s="131">
        <v>189138</v>
      </c>
      <c r="T99" s="10"/>
      <c r="U99" s="132">
        <v>6.4562787395601095E-3</v>
      </c>
      <c r="V99"/>
      <c r="W99" s="131">
        <v>266940.95567775366</v>
      </c>
      <c r="X99" s="10"/>
      <c r="Y99" s="132">
        <v>6.4018240359037222E-3</v>
      </c>
      <c r="Z99" s="132"/>
      <c r="AA99" s="128">
        <v>220514.43314363592</v>
      </c>
    </row>
    <row r="100" spans="1:27" x14ac:dyDescent="0.25">
      <c r="A100" s="13">
        <v>212</v>
      </c>
      <c r="B100" s="14"/>
      <c r="C100" s="14" t="s">
        <v>118</v>
      </c>
      <c r="D100" s="10"/>
      <c r="E100" s="149">
        <f>VLOOKUP(A100,'A Employer Allocation - No 158'!A:G,7,FALSE)</f>
        <v>6.218024981164509E-3</v>
      </c>
      <c r="F100" s="10"/>
      <c r="G100" s="174">
        <f t="shared" si="3"/>
        <v>247084.07929818888</v>
      </c>
      <c r="H100" s="149">
        <v>6.3097772037342603E-3</v>
      </c>
      <c r="I100"/>
      <c r="J100" s="156">
        <f t="shared" si="4"/>
        <v>207087.64499982286</v>
      </c>
      <c r="K100" s="10"/>
      <c r="L100" s="10"/>
      <c r="M100" s="132">
        <v>6.5326251777340907E-3</v>
      </c>
      <c r="N100"/>
      <c r="O100" s="131">
        <v>241966</v>
      </c>
      <c r="P100" s="10"/>
      <c r="Q100" s="132">
        <v>6.7553416299476875E-3</v>
      </c>
      <c r="R100"/>
      <c r="S100" s="131">
        <v>195250</v>
      </c>
      <c r="T100" s="10"/>
      <c r="U100" s="132">
        <v>6.6713981872506588E-3</v>
      </c>
      <c r="V100"/>
      <c r="W100" s="131">
        <v>275835.27286383259</v>
      </c>
      <c r="X100" s="10"/>
      <c r="Y100" s="132">
        <v>6.6732595566842143E-3</v>
      </c>
      <c r="Z100" s="132"/>
      <c r="AA100" s="128">
        <v>229864.18247511817</v>
      </c>
    </row>
    <row r="101" spans="1:27" x14ac:dyDescent="0.25">
      <c r="A101" s="13">
        <v>213</v>
      </c>
      <c r="B101" s="14"/>
      <c r="C101" s="14" t="s">
        <v>119</v>
      </c>
      <c r="D101" s="10"/>
      <c r="E101" s="149">
        <f>VLOOKUP(A101,'A Employer Allocation - No 158'!A:G,7,FALSE)</f>
        <v>8.4932724876396644E-3</v>
      </c>
      <c r="F101" s="10"/>
      <c r="G101" s="174">
        <f t="shared" si="3"/>
        <v>337495.01155012549</v>
      </c>
      <c r="H101" s="149">
        <v>8.5971264745651702E-3</v>
      </c>
      <c r="I101"/>
      <c r="J101" s="156">
        <f t="shared" si="4"/>
        <v>282158.72255040583</v>
      </c>
      <c r="K101" s="10"/>
      <c r="L101" s="10"/>
      <c r="M101" s="132">
        <v>8.5564632682476084E-3</v>
      </c>
      <c r="N101"/>
      <c r="O101" s="131">
        <v>316928</v>
      </c>
      <c r="P101" s="10"/>
      <c r="Q101" s="132">
        <v>8.5795639957039222E-3</v>
      </c>
      <c r="R101"/>
      <c r="S101" s="131">
        <v>247975</v>
      </c>
      <c r="T101" s="10"/>
      <c r="U101" s="132">
        <v>8.3217642849629948E-3</v>
      </c>
      <c r="V101"/>
      <c r="W101" s="131">
        <v>344071.22132777894</v>
      </c>
      <c r="X101" s="10"/>
      <c r="Y101" s="132">
        <v>8.3952776544638143E-3</v>
      </c>
      <c r="Z101" s="132"/>
      <c r="AA101" s="128">
        <v>289180.06534932554</v>
      </c>
    </row>
    <row r="102" spans="1:27" x14ac:dyDescent="0.25">
      <c r="A102" s="13">
        <v>214</v>
      </c>
      <c r="B102" s="14"/>
      <c r="C102" s="14" t="s">
        <v>120</v>
      </c>
      <c r="D102" s="10"/>
      <c r="E102" s="149">
        <f>VLOOKUP(A102,'A Employer Allocation - No 158'!A:G,7,FALSE)</f>
        <v>8.2479986102956763E-3</v>
      </c>
      <c r="F102" s="10"/>
      <c r="G102" s="174">
        <f t="shared" si="3"/>
        <v>327748.62578567228</v>
      </c>
      <c r="H102" s="149">
        <v>8.5945318862514913E-3</v>
      </c>
      <c r="I102"/>
      <c r="J102" s="156">
        <f t="shared" si="4"/>
        <v>282073.56785060029</v>
      </c>
      <c r="K102" s="10"/>
      <c r="L102" s="10"/>
      <c r="M102" s="132">
        <v>8.7844579361841726E-3</v>
      </c>
      <c r="N102"/>
      <c r="O102" s="131">
        <v>325373</v>
      </c>
      <c r="P102" s="10"/>
      <c r="Q102" s="132">
        <v>8.8414499370999752E-3</v>
      </c>
      <c r="R102"/>
      <c r="S102" s="131">
        <v>255544</v>
      </c>
      <c r="T102" s="10"/>
      <c r="U102" s="132">
        <v>8.761383669198753E-3</v>
      </c>
      <c r="V102"/>
      <c r="W102" s="131">
        <v>362247.7008907345</v>
      </c>
      <c r="X102" s="10"/>
      <c r="Y102" s="132">
        <v>8.5216901970772731E-3</v>
      </c>
      <c r="Z102" s="132"/>
      <c r="AA102" s="128">
        <v>293534.41654990765</v>
      </c>
    </row>
    <row r="103" spans="1:27" x14ac:dyDescent="0.25">
      <c r="A103" s="13">
        <v>215</v>
      </c>
      <c r="B103" s="14"/>
      <c r="C103" s="14" t="s">
        <v>121</v>
      </c>
      <c r="D103" s="10"/>
      <c r="E103" s="149">
        <f>VLOOKUP(A103,'A Employer Allocation - No 158'!A:G,7,FALSE)</f>
        <v>6.7673341880265256E-3</v>
      </c>
      <c r="F103" s="10"/>
      <c r="G103" s="174">
        <f t="shared" si="3"/>
        <v>268911.83972672629</v>
      </c>
      <c r="H103" s="149">
        <v>7.1293564374766182E-3</v>
      </c>
      <c r="I103"/>
      <c r="J103" s="156">
        <f t="shared" si="4"/>
        <v>233986.33380075509</v>
      </c>
      <c r="K103" s="10"/>
      <c r="L103" s="10"/>
      <c r="M103" s="132">
        <v>7.3103002535427914E-3</v>
      </c>
      <c r="N103"/>
      <c r="O103" s="131">
        <v>270770</v>
      </c>
      <c r="P103" s="10"/>
      <c r="Q103" s="132">
        <v>7.5429809778395718E-3</v>
      </c>
      <c r="R103"/>
      <c r="S103" s="131">
        <v>218015</v>
      </c>
      <c r="T103" s="10"/>
      <c r="U103" s="132">
        <v>7.6206875547391697E-3</v>
      </c>
      <c r="V103"/>
      <c r="W103" s="131">
        <v>315084.5403124959</v>
      </c>
      <c r="X103" s="10"/>
      <c r="Y103" s="132">
        <v>7.4095829286203807E-3</v>
      </c>
      <c r="Z103" s="132"/>
      <c r="AA103" s="128">
        <v>255227.25557151783</v>
      </c>
    </row>
    <row r="104" spans="1:27" x14ac:dyDescent="0.25">
      <c r="A104" s="13">
        <v>216</v>
      </c>
      <c r="B104" s="14"/>
      <c r="C104" s="14" t="s">
        <v>122</v>
      </c>
      <c r="D104" s="10"/>
      <c r="E104" s="149">
        <f>VLOOKUP(A104,'A Employer Allocation - No 158'!A:G,7,FALSE)</f>
        <v>3.6396334021135512E-2</v>
      </c>
      <c r="F104" s="10"/>
      <c r="G104" s="174">
        <f t="shared" si="3"/>
        <v>1446271.8803290206</v>
      </c>
      <c r="H104" s="149">
        <v>3.6223154955510928E-2</v>
      </c>
      <c r="I104"/>
      <c r="J104" s="156">
        <f t="shared" si="4"/>
        <v>1188848.2924184634</v>
      </c>
      <c r="K104" s="10"/>
      <c r="L104" s="10"/>
      <c r="M104" s="132">
        <v>3.6405911170944723E-2</v>
      </c>
      <c r="N104"/>
      <c r="O104" s="131">
        <v>1348459</v>
      </c>
      <c r="P104" s="10"/>
      <c r="Q104" s="132">
        <v>3.5735312480436432E-2</v>
      </c>
      <c r="R104"/>
      <c r="S104" s="131">
        <v>1032858</v>
      </c>
      <c r="T104" s="10"/>
      <c r="U104" s="132">
        <v>3.4629312980163716E-2</v>
      </c>
      <c r="V104"/>
      <c r="W104" s="131">
        <v>1431781.7235410702</v>
      </c>
      <c r="X104" s="10"/>
      <c r="Y104" s="132">
        <v>3.4163168930716553E-2</v>
      </c>
      <c r="Z104" s="132"/>
      <c r="AA104" s="128">
        <v>1176769.5876826397</v>
      </c>
    </row>
    <row r="105" spans="1:27" x14ac:dyDescent="0.25">
      <c r="A105" s="13">
        <v>217</v>
      </c>
      <c r="B105" s="14"/>
      <c r="C105" s="14" t="s">
        <v>123</v>
      </c>
      <c r="D105" s="10"/>
      <c r="E105" s="149">
        <f>VLOOKUP(A105,'A Employer Allocation - No 158'!A:G,7,FALSE)</f>
        <v>1.4520978633776799E-2</v>
      </c>
      <c r="F105" s="10"/>
      <c r="G105" s="174">
        <f t="shared" si="3"/>
        <v>577016.43964181573</v>
      </c>
      <c r="H105" s="149">
        <v>1.4794882645301858E-2</v>
      </c>
      <c r="I105"/>
      <c r="J105" s="156">
        <f t="shared" si="4"/>
        <v>485569.82380472438</v>
      </c>
      <c r="K105" s="10"/>
      <c r="L105" s="10"/>
      <c r="M105" s="132">
        <v>1.5114060591334537E-2</v>
      </c>
      <c r="N105"/>
      <c r="O105" s="131">
        <v>559818</v>
      </c>
      <c r="P105" s="10"/>
      <c r="Q105" s="132">
        <v>1.4109691931798207E-2</v>
      </c>
      <c r="R105"/>
      <c r="S105" s="131">
        <v>407813</v>
      </c>
      <c r="T105" s="10"/>
      <c r="U105" s="132">
        <v>1.428686590388459E-2</v>
      </c>
      <c r="V105"/>
      <c r="W105" s="131">
        <v>590703.99402902962</v>
      </c>
      <c r="X105" s="10"/>
      <c r="Y105" s="132">
        <v>1.4528735296163033E-2</v>
      </c>
      <c r="Z105" s="132"/>
      <c r="AA105" s="128">
        <v>500450.4669543074</v>
      </c>
    </row>
    <row r="106" spans="1:27" x14ac:dyDescent="0.25">
      <c r="A106" s="13">
        <v>218</v>
      </c>
      <c r="B106" s="14"/>
      <c r="C106" s="14" t="s">
        <v>124</v>
      </c>
      <c r="D106" s="10"/>
      <c r="E106" s="149">
        <f>VLOOKUP(A106,'A Employer Allocation - No 158'!A:G,7,FALSE)</f>
        <v>1.5433997265460902E-3</v>
      </c>
      <c r="F106" s="10"/>
      <c r="G106" s="174">
        <f t="shared" si="3"/>
        <v>61329.682910231444</v>
      </c>
      <c r="H106" s="149">
        <v>1.546015709848765E-3</v>
      </c>
      <c r="I106"/>
      <c r="J106" s="156">
        <f t="shared" si="4"/>
        <v>50740.421119121653</v>
      </c>
      <c r="K106" s="10"/>
      <c r="L106" s="10"/>
      <c r="M106" s="132">
        <v>1.5139732765382288E-3</v>
      </c>
      <c r="N106"/>
      <c r="O106" s="131">
        <v>56077</v>
      </c>
      <c r="P106" s="10"/>
      <c r="Q106" s="132">
        <v>1.5456847606547153E-3</v>
      </c>
      <c r="R106"/>
      <c r="S106" s="131">
        <v>44675</v>
      </c>
      <c r="T106" s="10"/>
      <c r="U106" s="132">
        <v>1.5203311614659732E-3</v>
      </c>
      <c r="V106"/>
      <c r="W106" s="131">
        <v>62859.530940271543</v>
      </c>
      <c r="X106" s="10"/>
      <c r="Y106" s="132">
        <v>1.5606431525161332E-3</v>
      </c>
      <c r="Z106" s="132"/>
      <c r="AA106" s="128">
        <v>53757.232030513078</v>
      </c>
    </row>
    <row r="107" spans="1:27" x14ac:dyDescent="0.25">
      <c r="A107" s="13">
        <v>219</v>
      </c>
      <c r="B107" s="14"/>
      <c r="C107" s="14" t="s">
        <v>125</v>
      </c>
      <c r="D107" s="10"/>
      <c r="E107" s="149">
        <f>VLOOKUP(A107,'A Employer Allocation - No 158'!A:G,7,FALSE)</f>
        <v>0</v>
      </c>
      <c r="F107" s="10"/>
      <c r="G107" s="174">
        <f t="shared" si="3"/>
        <v>0</v>
      </c>
      <c r="H107" s="149">
        <v>0</v>
      </c>
      <c r="I107"/>
      <c r="J107" s="156">
        <f t="shared" si="4"/>
        <v>0</v>
      </c>
      <c r="K107" s="10"/>
      <c r="L107" s="10"/>
      <c r="M107" s="132">
        <v>0</v>
      </c>
      <c r="N107"/>
      <c r="O107" s="131">
        <v>0</v>
      </c>
      <c r="P107" s="10"/>
      <c r="Q107" s="132">
        <v>0</v>
      </c>
      <c r="R107"/>
      <c r="S107" s="131">
        <v>0</v>
      </c>
      <c r="T107" s="10"/>
      <c r="U107" s="132">
        <v>0</v>
      </c>
      <c r="V107"/>
      <c r="W107" s="131">
        <v>0</v>
      </c>
      <c r="X107" s="10"/>
      <c r="Y107" s="132">
        <v>0</v>
      </c>
      <c r="Z107" s="132"/>
      <c r="AA107" s="128">
        <v>0</v>
      </c>
    </row>
    <row r="108" spans="1:27" x14ac:dyDescent="0.25">
      <c r="A108" s="13">
        <v>220</v>
      </c>
      <c r="B108" s="14"/>
      <c r="C108" s="14" t="s">
        <v>126</v>
      </c>
      <c r="D108" s="10"/>
      <c r="E108" s="149">
        <f>VLOOKUP(A108,'A Employer Allocation - No 158'!A:G,7,FALSE)</f>
        <v>0</v>
      </c>
      <c r="F108" s="10"/>
      <c r="G108" s="174">
        <f t="shared" si="3"/>
        <v>0</v>
      </c>
      <c r="H108" s="149">
        <v>0</v>
      </c>
      <c r="I108"/>
      <c r="J108" s="156">
        <f t="shared" si="4"/>
        <v>0</v>
      </c>
      <c r="K108" s="10"/>
      <c r="L108" s="10"/>
      <c r="M108" s="132">
        <v>0</v>
      </c>
      <c r="N108"/>
      <c r="O108" s="131">
        <v>0</v>
      </c>
      <c r="P108" s="10"/>
      <c r="Q108" s="132">
        <v>0</v>
      </c>
      <c r="R108"/>
      <c r="S108" s="131">
        <v>0</v>
      </c>
      <c r="T108" s="10"/>
      <c r="U108" s="132">
        <v>0</v>
      </c>
      <c r="V108"/>
      <c r="W108" s="131">
        <v>0</v>
      </c>
      <c r="X108" s="10"/>
      <c r="Y108" s="132">
        <v>0</v>
      </c>
      <c r="Z108" s="132"/>
      <c r="AA108" s="128">
        <v>0</v>
      </c>
    </row>
    <row r="109" spans="1:27" x14ac:dyDescent="0.25">
      <c r="A109" s="13">
        <v>221</v>
      </c>
      <c r="B109" s="14"/>
      <c r="C109" s="14" t="s">
        <v>127</v>
      </c>
      <c r="D109" s="10"/>
      <c r="E109" s="149">
        <f>VLOOKUP(A109,'A Employer Allocation - No 158'!A:G,7,FALSE)</f>
        <v>2.5187019000131646E-2</v>
      </c>
      <c r="F109" s="10"/>
      <c r="G109" s="174">
        <f t="shared" si="3"/>
        <v>1000850.1765054052</v>
      </c>
      <c r="H109" s="149">
        <v>2.5165840688436025E-2</v>
      </c>
      <c r="I109"/>
      <c r="J109" s="156">
        <f t="shared" si="4"/>
        <v>825945.91129535297</v>
      </c>
      <c r="K109" s="10"/>
      <c r="L109" s="10"/>
      <c r="M109" s="132">
        <v>2.536406953278101E-2</v>
      </c>
      <c r="N109"/>
      <c r="O109" s="131">
        <v>939474</v>
      </c>
      <c r="P109" s="10"/>
      <c r="Q109" s="132">
        <v>2.5221800604244012E-2</v>
      </c>
      <c r="R109"/>
      <c r="S109" s="131">
        <v>728986</v>
      </c>
      <c r="T109" s="10"/>
      <c r="U109" s="132">
        <v>2.5097169202068895E-2</v>
      </c>
      <c r="V109"/>
      <c r="W109" s="131">
        <v>1037666.2163850466</v>
      </c>
      <c r="X109" s="10"/>
      <c r="Y109" s="132">
        <v>2.5047384894889866E-2</v>
      </c>
      <c r="Z109" s="132"/>
      <c r="AA109" s="128">
        <v>862771.27438217727</v>
      </c>
    </row>
    <row r="110" spans="1:27" x14ac:dyDescent="0.25">
      <c r="A110" s="13">
        <v>222</v>
      </c>
      <c r="B110" s="14"/>
      <c r="C110" s="14" t="s">
        <v>128</v>
      </c>
      <c r="D110" s="10"/>
      <c r="E110" s="149">
        <f>VLOOKUP(A110,'A Employer Allocation - No 158'!A:G,7,FALSE)</f>
        <v>1.7701612887015034E-3</v>
      </c>
      <c r="F110" s="10"/>
      <c r="G110" s="174">
        <f t="shared" si="3"/>
        <v>70340.449508164311</v>
      </c>
      <c r="H110" s="149">
        <v>1.7795591328529639E-3</v>
      </c>
      <c r="I110"/>
      <c r="J110" s="156">
        <f t="shared" si="4"/>
        <v>58405.344287330219</v>
      </c>
      <c r="K110" s="10"/>
      <c r="L110" s="10"/>
      <c r="M110" s="132">
        <v>1.8056705557117231E-3</v>
      </c>
      <c r="N110"/>
      <c r="O110" s="131">
        <v>66881</v>
      </c>
      <c r="P110" s="10"/>
      <c r="Q110" s="132">
        <v>1.9352144818250972E-3</v>
      </c>
      <c r="R110"/>
      <c r="S110" s="131">
        <v>55934</v>
      </c>
      <c r="T110" s="10"/>
      <c r="U110" s="132">
        <v>1.9184617256915028E-3</v>
      </c>
      <c r="V110"/>
      <c r="W110" s="131">
        <v>79320.61596866163</v>
      </c>
      <c r="X110" s="10"/>
      <c r="Y110" s="132">
        <v>1.8295522346170831E-3</v>
      </c>
      <c r="Z110" s="132"/>
      <c r="AA110" s="128">
        <v>63019.956759293513</v>
      </c>
    </row>
    <row r="111" spans="1:27" x14ac:dyDescent="0.25">
      <c r="A111" s="13">
        <v>223</v>
      </c>
      <c r="B111" s="14"/>
      <c r="C111" s="14" t="s">
        <v>129</v>
      </c>
      <c r="D111" s="10"/>
      <c r="E111" s="149">
        <f>VLOOKUP(A111,'A Employer Allocation - No 158'!A:G,7,FALSE)</f>
        <v>2.8193013478110198E-3</v>
      </c>
      <c r="F111" s="10"/>
      <c r="G111" s="174">
        <f t="shared" si="3"/>
        <v>112029.86155542416</v>
      </c>
      <c r="H111" s="149">
        <v>2.6252137675174358E-3</v>
      </c>
      <c r="I111"/>
      <c r="J111" s="156">
        <f t="shared" si="4"/>
        <v>86159.830875574349</v>
      </c>
      <c r="K111" s="10"/>
      <c r="L111" s="10"/>
      <c r="M111" s="132">
        <v>2.4643349058904355E-3</v>
      </c>
      <c r="N111"/>
      <c r="O111" s="131">
        <v>91278</v>
      </c>
      <c r="P111" s="10"/>
      <c r="Q111" s="132">
        <v>2.2671427237042356E-3</v>
      </c>
      <c r="R111"/>
      <c r="S111" s="131">
        <v>65527</v>
      </c>
      <c r="T111" s="10"/>
      <c r="U111" s="132">
        <v>2.1532217101821686E-3</v>
      </c>
      <c r="V111"/>
      <c r="W111" s="131">
        <v>89026.989739491532</v>
      </c>
      <c r="X111" s="10"/>
      <c r="Y111" s="132">
        <v>2.1661266896392463E-3</v>
      </c>
      <c r="Z111" s="132"/>
      <c r="AA111" s="128">
        <v>74613.453353950099</v>
      </c>
    </row>
    <row r="112" spans="1:27" x14ac:dyDescent="0.25">
      <c r="A112" s="13">
        <v>226</v>
      </c>
      <c r="B112" s="14"/>
      <c r="C112" s="14" t="s">
        <v>130</v>
      </c>
      <c r="D112" s="10"/>
      <c r="E112" s="149">
        <f>VLOOKUP(A112,'A Employer Allocation - No 158'!A:G,7,FALSE)</f>
        <v>1.1765221618121824E-4</v>
      </c>
      <c r="F112" s="10"/>
      <c r="G112" s="174">
        <f t="shared" si="3"/>
        <v>4675.1162307301593</v>
      </c>
      <c r="H112" s="149">
        <v>1.230122677984934E-4</v>
      </c>
      <c r="I112"/>
      <c r="J112" s="156">
        <f t="shared" si="4"/>
        <v>4037.2773906186894</v>
      </c>
      <c r="K112" s="10"/>
      <c r="L112" s="10"/>
      <c r="M112" s="132">
        <v>1.3395942908516563E-4</v>
      </c>
      <c r="N112"/>
      <c r="O112" s="131">
        <v>4962</v>
      </c>
      <c r="P112" s="10"/>
      <c r="Q112" s="132">
        <v>1.259368398368981E-4</v>
      </c>
      <c r="R112"/>
      <c r="S112" s="131">
        <v>3640</v>
      </c>
      <c r="T112" s="10"/>
      <c r="U112" s="132">
        <v>1.2610612099169902E-4</v>
      </c>
      <c r="V112"/>
      <c r="W112" s="131">
        <v>5213.9769381506203</v>
      </c>
      <c r="X112" s="10"/>
      <c r="Y112" s="132">
        <v>1.3501361561519626E-4</v>
      </c>
      <c r="Z112" s="132"/>
      <c r="AA112" s="128">
        <v>4650.6200025310263</v>
      </c>
    </row>
    <row r="113" spans="1:27" x14ac:dyDescent="0.25">
      <c r="A113" s="13">
        <v>229</v>
      </c>
      <c r="B113" s="14"/>
      <c r="C113" s="14" t="s">
        <v>131</v>
      </c>
      <c r="D113" s="10"/>
      <c r="E113" s="149">
        <f>VLOOKUP(A113,'A Employer Allocation - No 158'!A:G,7,FALSE)</f>
        <v>9.2827013348044038E-3</v>
      </c>
      <c r="F113" s="10"/>
      <c r="G113" s="174">
        <f t="shared" si="3"/>
        <v>368864.34513498354</v>
      </c>
      <c r="H113" s="149">
        <v>9.3090425678511706E-3</v>
      </c>
      <c r="I113"/>
      <c r="J113" s="156">
        <f t="shared" si="4"/>
        <v>305523.89416198357</v>
      </c>
      <c r="K113" s="10"/>
      <c r="L113" s="10"/>
      <c r="M113" s="132">
        <v>9.372186323730684E-3</v>
      </c>
      <c r="N113"/>
      <c r="O113" s="131">
        <v>347142</v>
      </c>
      <c r="P113" s="10"/>
      <c r="Q113" s="132">
        <v>9.4391518246760148E-3</v>
      </c>
      <c r="R113"/>
      <c r="S113" s="131">
        <v>272820</v>
      </c>
      <c r="T113" s="10"/>
      <c r="U113" s="132">
        <v>9.4054828446786479E-3</v>
      </c>
      <c r="V113"/>
      <c r="W113" s="131">
        <v>388878.5909730253</v>
      </c>
      <c r="X113" s="10"/>
      <c r="Y113" s="132">
        <v>9.8138291145910481E-3</v>
      </c>
      <c r="Z113" s="132"/>
      <c r="AA113" s="128">
        <v>338042.86903788015</v>
      </c>
    </row>
    <row r="114" spans="1:27" x14ac:dyDescent="0.25">
      <c r="A114" s="13">
        <v>230</v>
      </c>
      <c r="B114" s="14"/>
      <c r="C114" s="14" t="s">
        <v>132</v>
      </c>
      <c r="D114" s="10"/>
      <c r="E114" s="149">
        <f>VLOOKUP(A114,'A Employer Allocation - No 158'!A:G,7,FALSE)</f>
        <v>0</v>
      </c>
      <c r="F114" s="10"/>
      <c r="G114" s="174">
        <f t="shared" si="3"/>
        <v>0</v>
      </c>
      <c r="H114" s="149">
        <v>0</v>
      </c>
      <c r="I114"/>
      <c r="J114" s="156">
        <f t="shared" si="4"/>
        <v>0</v>
      </c>
      <c r="K114" s="10"/>
      <c r="L114" s="10"/>
      <c r="M114" s="132">
        <v>0</v>
      </c>
      <c r="N114"/>
      <c r="O114" s="131">
        <v>0</v>
      </c>
      <c r="P114" s="10"/>
      <c r="Q114" s="132">
        <v>0</v>
      </c>
      <c r="R114"/>
      <c r="S114" s="131">
        <v>0</v>
      </c>
      <c r="T114" s="10"/>
      <c r="U114" s="132">
        <v>0</v>
      </c>
      <c r="V114"/>
      <c r="W114" s="131">
        <v>0</v>
      </c>
      <c r="X114" s="10"/>
      <c r="Y114" s="132">
        <v>0</v>
      </c>
      <c r="Z114" s="132"/>
      <c r="AA114" s="128">
        <v>0</v>
      </c>
    </row>
    <row r="115" spans="1:27" x14ac:dyDescent="0.25">
      <c r="A115" s="13">
        <v>231</v>
      </c>
      <c r="B115" s="14"/>
      <c r="C115" s="14" t="s">
        <v>133</v>
      </c>
      <c r="D115" s="10"/>
      <c r="E115" s="149">
        <f>VLOOKUP(A115,'A Employer Allocation - No 158'!A:G,7,FALSE)</f>
        <v>0</v>
      </c>
      <c r="F115" s="10"/>
      <c r="G115" s="174">
        <f t="shared" si="3"/>
        <v>0</v>
      </c>
      <c r="H115" s="149">
        <v>0</v>
      </c>
      <c r="I115"/>
      <c r="J115" s="156">
        <f t="shared" si="4"/>
        <v>0</v>
      </c>
      <c r="K115" s="10"/>
      <c r="L115" s="10"/>
      <c r="M115" s="132">
        <v>0</v>
      </c>
      <c r="N115"/>
      <c r="O115" s="131">
        <v>0</v>
      </c>
      <c r="P115" s="10"/>
      <c r="Q115" s="132">
        <v>0</v>
      </c>
      <c r="R115"/>
      <c r="S115" s="131">
        <v>0</v>
      </c>
      <c r="T115" s="10"/>
      <c r="U115" s="132">
        <v>0</v>
      </c>
      <c r="V115"/>
      <c r="W115" s="131">
        <v>0</v>
      </c>
      <c r="X115" s="10"/>
      <c r="Y115" s="132">
        <v>0</v>
      </c>
      <c r="Z115" s="132"/>
      <c r="AA115" s="128">
        <v>0</v>
      </c>
    </row>
    <row r="116" spans="1:27" x14ac:dyDescent="0.25">
      <c r="A116" s="13">
        <v>232</v>
      </c>
      <c r="B116" s="14"/>
      <c r="C116" s="14" t="s">
        <v>134</v>
      </c>
      <c r="D116" s="10"/>
      <c r="E116" s="149">
        <f>VLOOKUP(A116,'A Employer Allocation - No 158'!A:G,7,FALSE)</f>
        <v>0</v>
      </c>
      <c r="F116" s="10"/>
      <c r="G116" s="174">
        <f t="shared" si="3"/>
        <v>0</v>
      </c>
      <c r="H116" s="149">
        <v>0</v>
      </c>
      <c r="I116"/>
      <c r="J116" s="156">
        <f t="shared" si="4"/>
        <v>0</v>
      </c>
      <c r="K116" s="10"/>
      <c r="L116" s="10"/>
      <c r="M116" s="132">
        <v>0</v>
      </c>
      <c r="N116"/>
      <c r="O116" s="131">
        <v>0</v>
      </c>
      <c r="P116" s="10"/>
      <c r="Q116" s="132">
        <v>0</v>
      </c>
      <c r="R116"/>
      <c r="S116" s="131">
        <v>0</v>
      </c>
      <c r="T116" s="10"/>
      <c r="U116" s="132">
        <v>0</v>
      </c>
      <c r="V116"/>
      <c r="W116" s="131">
        <v>0</v>
      </c>
      <c r="X116" s="10"/>
      <c r="Y116" s="132">
        <v>0</v>
      </c>
      <c r="Z116" s="132"/>
      <c r="AA116" s="128">
        <v>0</v>
      </c>
    </row>
    <row r="117" spans="1:27" x14ac:dyDescent="0.25">
      <c r="A117" s="13">
        <v>233</v>
      </c>
      <c r="B117" s="14"/>
      <c r="C117" s="14" t="s">
        <v>135</v>
      </c>
      <c r="D117" s="10"/>
      <c r="E117" s="149">
        <f>VLOOKUP(A117,'A Employer Allocation - No 158'!A:G,7,FALSE)</f>
        <v>7.0131775347895151E-5</v>
      </c>
      <c r="F117" s="10"/>
      <c r="G117" s="174">
        <f t="shared" si="3"/>
        <v>2786.808543528371</v>
      </c>
      <c r="H117" s="149">
        <v>8.0773385877553212E-5</v>
      </c>
      <c r="I117"/>
      <c r="J117" s="156">
        <f t="shared" si="4"/>
        <v>2650.9922173076015</v>
      </c>
      <c r="K117" s="10"/>
      <c r="L117" s="10"/>
      <c r="M117" s="132">
        <v>8.2913303237974794E-5</v>
      </c>
      <c r="N117"/>
      <c r="O117" s="131">
        <v>3071</v>
      </c>
      <c r="P117" s="10"/>
      <c r="Q117" s="132">
        <v>8.9352738706103063E-5</v>
      </c>
      <c r="R117"/>
      <c r="S117" s="131">
        <v>2583</v>
      </c>
      <c r="T117" s="10"/>
      <c r="U117" s="132">
        <v>9.9300805561625206E-5</v>
      </c>
      <c r="V117"/>
      <c r="W117" s="131">
        <v>4105.6857991228981</v>
      </c>
      <c r="X117" s="10"/>
      <c r="Y117" s="132">
        <v>9.3664268024078629E-5</v>
      </c>
      <c r="Z117" s="132"/>
      <c r="AA117" s="128">
        <v>3226.3184450722861</v>
      </c>
    </row>
    <row r="118" spans="1:27" x14ac:dyDescent="0.25">
      <c r="A118" s="13">
        <v>234</v>
      </c>
      <c r="B118" s="14"/>
      <c r="C118" s="14" t="s">
        <v>136</v>
      </c>
      <c r="D118" s="10"/>
      <c r="E118" s="149">
        <f>VLOOKUP(A118,'A Employer Allocation - No 158'!A:G,7,FALSE)</f>
        <v>8.9831272635295539E-4</v>
      </c>
      <c r="F118" s="10"/>
      <c r="G118" s="174">
        <f t="shared" si="3"/>
        <v>35696.024635654896</v>
      </c>
      <c r="H118" s="149">
        <v>8.9084872304644202E-4</v>
      </c>
      <c r="I118"/>
      <c r="J118" s="156">
        <f t="shared" si="4"/>
        <v>29237.761992230993</v>
      </c>
      <c r="K118" s="10"/>
      <c r="L118" s="10"/>
      <c r="M118" s="132">
        <v>8.5758109587044597E-4</v>
      </c>
      <c r="N118"/>
      <c r="O118" s="131">
        <v>31764</v>
      </c>
      <c r="P118" s="10"/>
      <c r="Q118" s="132">
        <v>8.1606797630543685E-4</v>
      </c>
      <c r="R118"/>
      <c r="S118" s="131">
        <v>23587</v>
      </c>
      <c r="T118" s="10"/>
      <c r="U118" s="132">
        <v>7.7034245105818649E-4</v>
      </c>
      <c r="V118"/>
      <c r="W118" s="131">
        <v>31850.537806647768</v>
      </c>
      <c r="X118" s="10"/>
      <c r="Y118" s="132">
        <v>7.9435820351922361E-4</v>
      </c>
      <c r="Z118" s="132"/>
      <c r="AA118" s="128">
        <v>27362.115543888238</v>
      </c>
    </row>
    <row r="119" spans="1:27" x14ac:dyDescent="0.25">
      <c r="A119" s="13">
        <v>236</v>
      </c>
      <c r="B119" s="14"/>
      <c r="C119" s="14" t="s">
        <v>137</v>
      </c>
      <c r="D119" s="10"/>
      <c r="E119" s="149">
        <f>VLOOKUP(A119,'A Employer Allocation - No 158'!A:G,7,FALSE)</f>
        <v>6.99334549287315E-2</v>
      </c>
      <c r="F119" s="10"/>
      <c r="G119" s="174">
        <f t="shared" si="3"/>
        <v>2778927.9354054518</v>
      </c>
      <c r="H119" s="149">
        <v>6.9660174951117593E-2</v>
      </c>
      <c r="I119"/>
      <c r="J119" s="156">
        <f t="shared" si="4"/>
        <v>2286255.3011166737</v>
      </c>
      <c r="K119" s="10"/>
      <c r="L119" s="10"/>
      <c r="M119" s="132">
        <v>6.9565168613752351E-2</v>
      </c>
      <c r="N119"/>
      <c r="O119" s="131">
        <v>2576664</v>
      </c>
      <c r="P119" s="10"/>
      <c r="Q119" s="132">
        <v>6.8097911722313664E-2</v>
      </c>
      <c r="R119"/>
      <c r="S119" s="131">
        <v>1968234</v>
      </c>
      <c r="T119" s="10"/>
      <c r="U119" s="132">
        <v>6.6528652401024027E-2</v>
      </c>
      <c r="V119"/>
      <c r="W119" s="131">
        <v>2750690.1062162686</v>
      </c>
      <c r="X119" s="10"/>
      <c r="Y119" s="132">
        <v>6.4785456456360899E-2</v>
      </c>
      <c r="Z119" s="132"/>
      <c r="AA119" s="128">
        <v>2231571.5218513361</v>
      </c>
    </row>
    <row r="120" spans="1:27" x14ac:dyDescent="0.25">
      <c r="A120" s="13">
        <v>238</v>
      </c>
      <c r="B120" s="14"/>
      <c r="C120" s="14" t="s">
        <v>138</v>
      </c>
      <c r="D120" s="10"/>
      <c r="E120" s="149">
        <f>VLOOKUP(A120,'A Employer Allocation - No 158'!A:G,7,FALSE)</f>
        <v>2.3201709346596716E-3</v>
      </c>
      <c r="F120" s="10"/>
      <c r="G120" s="174">
        <f t="shared" si="3"/>
        <v>92196.043107153964</v>
      </c>
      <c r="H120" s="149">
        <v>2.2673645919045306E-3</v>
      </c>
      <c r="I120"/>
      <c r="J120" s="156">
        <f t="shared" si="4"/>
        <v>74415.177990057724</v>
      </c>
      <c r="K120" s="10"/>
      <c r="L120" s="10"/>
      <c r="M120" s="132">
        <v>2.279128865412997E-3</v>
      </c>
      <c r="N120"/>
      <c r="O120" s="131">
        <v>84418</v>
      </c>
      <c r="P120" s="10"/>
      <c r="Q120" s="132">
        <v>2.2315171543185897E-3</v>
      </c>
      <c r="R120"/>
      <c r="S120" s="131">
        <v>64498</v>
      </c>
      <c r="T120" s="10"/>
      <c r="U120" s="132">
        <v>2.107192630921561E-3</v>
      </c>
      <c r="V120"/>
      <c r="W120" s="131">
        <v>87123.873888636736</v>
      </c>
      <c r="X120" s="10"/>
      <c r="Y120" s="132">
        <v>1.9537130562250434E-3</v>
      </c>
      <c r="Z120" s="132"/>
      <c r="AA120" s="128">
        <v>67296.746162122276</v>
      </c>
    </row>
    <row r="121" spans="1:27" x14ac:dyDescent="0.25">
      <c r="A121" s="13">
        <v>239</v>
      </c>
      <c r="B121" s="14"/>
      <c r="C121" s="14" t="s">
        <v>139</v>
      </c>
      <c r="D121" s="10"/>
      <c r="E121" s="149">
        <f>VLOOKUP(A121,'A Employer Allocation - No 158'!A:G,7,FALSE)</f>
        <v>3.1380417537381887E-4</v>
      </c>
      <c r="F121" s="10"/>
      <c r="G121" s="174">
        <f t="shared" si="3"/>
        <v>12469.556810568896</v>
      </c>
      <c r="H121" s="149">
        <v>3.4291822987826101E-4</v>
      </c>
      <c r="I121"/>
      <c r="J121" s="156">
        <f t="shared" si="4"/>
        <v>11254.617454792111</v>
      </c>
      <c r="K121" s="10"/>
      <c r="L121" s="10"/>
      <c r="M121" s="132">
        <v>3.6822094101841818E-4</v>
      </c>
      <c r="N121"/>
      <c r="O121" s="131">
        <v>13639</v>
      </c>
      <c r="P121" s="10"/>
      <c r="Q121" s="132">
        <v>3.5023661678430074E-4</v>
      </c>
      <c r="R121"/>
      <c r="S121" s="131">
        <v>10123</v>
      </c>
      <c r="T121" s="10"/>
      <c r="U121" s="132">
        <v>3.3631189500901699E-4</v>
      </c>
      <c r="V121"/>
      <c r="W121" s="131">
        <v>13905.133635172027</v>
      </c>
      <c r="X121" s="10"/>
      <c r="Y121" s="132">
        <v>3.2087409897012855E-4</v>
      </c>
      <c r="Z121" s="132"/>
      <c r="AA121" s="128">
        <v>11052.688991143797</v>
      </c>
    </row>
    <row r="122" spans="1:27" x14ac:dyDescent="0.25">
      <c r="A122" s="13">
        <v>241</v>
      </c>
      <c r="B122" s="14"/>
      <c r="C122" s="14" t="s">
        <v>140</v>
      </c>
      <c r="D122" s="10"/>
      <c r="E122" s="149">
        <f>VLOOKUP(A122,'A Employer Allocation - No 158'!A:G,7,FALSE)</f>
        <v>1.1669389944860232E-3</v>
      </c>
      <c r="F122" s="10"/>
      <c r="G122" s="174">
        <f t="shared" si="3"/>
        <v>46370.358421386503</v>
      </c>
      <c r="H122" s="149">
        <v>1.1454214324742734E-3</v>
      </c>
      <c r="I122"/>
      <c r="J122" s="156">
        <f t="shared" si="4"/>
        <v>37592.868864377553</v>
      </c>
      <c r="K122" s="10"/>
      <c r="L122" s="10"/>
      <c r="M122" s="132">
        <v>1.2334864807605696E-3</v>
      </c>
      <c r="N122"/>
      <c r="O122" s="131">
        <v>45688</v>
      </c>
      <c r="P122" s="10"/>
      <c r="Q122" s="132">
        <v>1.209620182222929E-3</v>
      </c>
      <c r="R122"/>
      <c r="S122" s="131">
        <v>34962</v>
      </c>
      <c r="T122" s="10"/>
      <c r="U122" s="132">
        <v>1.3336956243717357E-3</v>
      </c>
      <c r="V122"/>
      <c r="W122" s="131">
        <v>55142.907999242656</v>
      </c>
      <c r="X122" s="10"/>
      <c r="Y122" s="132">
        <v>1.3367260779719589E-3</v>
      </c>
      <c r="Z122" s="132"/>
      <c r="AA122" s="128">
        <v>46044.282332526018</v>
      </c>
    </row>
    <row r="123" spans="1:27" x14ac:dyDescent="0.25">
      <c r="A123" s="13">
        <v>242</v>
      </c>
      <c r="B123" s="14"/>
      <c r="C123" s="14" t="s">
        <v>141</v>
      </c>
      <c r="D123" s="10"/>
      <c r="E123" s="149">
        <f>VLOOKUP(A123,'A Employer Allocation - No 158'!A:G,7,FALSE)</f>
        <v>9.8648325374666637E-3</v>
      </c>
      <c r="F123" s="10"/>
      <c r="G123" s="174">
        <f t="shared" si="3"/>
        <v>391996.34487384831</v>
      </c>
      <c r="H123" s="149">
        <v>9.8545401583069476E-3</v>
      </c>
      <c r="I123"/>
      <c r="J123" s="156">
        <f t="shared" si="4"/>
        <v>323427.19054045301</v>
      </c>
      <c r="K123" s="10"/>
      <c r="L123" s="10"/>
      <c r="M123" s="132">
        <v>9.8974308850830767E-3</v>
      </c>
      <c r="N123"/>
      <c r="O123" s="131">
        <v>366597</v>
      </c>
      <c r="P123" s="10"/>
      <c r="Q123" s="132">
        <v>9.822176087163818E-3</v>
      </c>
      <c r="R123"/>
      <c r="S123" s="131">
        <v>283890</v>
      </c>
      <c r="T123" s="10"/>
      <c r="U123" s="132">
        <v>9.5294033409678656E-3</v>
      </c>
      <c r="V123"/>
      <c r="W123" s="131">
        <v>394002.20118904876</v>
      </c>
      <c r="X123" s="10"/>
      <c r="Y123" s="132">
        <v>9.3058491454769878E-3</v>
      </c>
      <c r="Z123" s="132"/>
      <c r="AA123" s="128">
        <v>320545.21300902375</v>
      </c>
    </row>
    <row r="124" spans="1:27" x14ac:dyDescent="0.25">
      <c r="A124" s="13">
        <v>245</v>
      </c>
      <c r="B124" s="14"/>
      <c r="C124" s="14" t="s">
        <v>142</v>
      </c>
      <c r="D124" s="10"/>
      <c r="E124" s="149">
        <f>VLOOKUP(A124,'A Employer Allocation - No 158'!A:G,7,FALSE)</f>
        <v>4.801074820062895E-4</v>
      </c>
      <c r="F124" s="10"/>
      <c r="G124" s="174">
        <f t="shared" si="3"/>
        <v>19077.909065183496</v>
      </c>
      <c r="H124" s="149">
        <v>5.0122282439310842E-4</v>
      </c>
      <c r="I124"/>
      <c r="J124" s="156">
        <f t="shared" si="4"/>
        <v>16450.193243320744</v>
      </c>
      <c r="K124" s="10"/>
      <c r="L124" s="10"/>
      <c r="M124" s="132">
        <v>5.2967696261158016E-4</v>
      </c>
      <c r="N124"/>
      <c r="O124" s="131">
        <v>19619</v>
      </c>
      <c r="P124" s="10"/>
      <c r="Q124" s="132">
        <v>5.3393901645571633E-4</v>
      </c>
      <c r="R124"/>
      <c r="S124" s="131">
        <v>15432</v>
      </c>
      <c r="T124" s="10"/>
      <c r="U124" s="132">
        <v>4.9248672572340237E-4</v>
      </c>
      <c r="V124"/>
      <c r="W124" s="131">
        <v>20362.329838344303</v>
      </c>
      <c r="X124" s="10"/>
      <c r="Y124" s="132">
        <v>4.5391649478385067E-4</v>
      </c>
      <c r="Z124" s="132"/>
      <c r="AA124" s="128">
        <v>15635.409217816299</v>
      </c>
    </row>
    <row r="125" spans="1:27" x14ac:dyDescent="0.25">
      <c r="A125" s="13">
        <v>246</v>
      </c>
      <c r="B125" s="14"/>
      <c r="C125" s="14" t="s">
        <v>143</v>
      </c>
      <c r="D125" s="10"/>
      <c r="E125" s="149">
        <f>VLOOKUP(A125,'A Employer Allocation - No 158'!A:G,7,FALSE)</f>
        <v>0</v>
      </c>
      <c r="F125" s="10"/>
      <c r="G125" s="174">
        <f t="shared" si="3"/>
        <v>0</v>
      </c>
      <c r="H125" s="149">
        <v>0</v>
      </c>
      <c r="I125"/>
      <c r="J125" s="156">
        <f t="shared" si="4"/>
        <v>0</v>
      </c>
      <c r="K125" s="10"/>
      <c r="L125" s="10"/>
      <c r="M125" s="132">
        <v>0</v>
      </c>
      <c r="N125"/>
      <c r="O125" s="131">
        <v>0</v>
      </c>
      <c r="P125" s="10"/>
      <c r="Q125" s="132">
        <v>0</v>
      </c>
      <c r="R125"/>
      <c r="S125" s="131">
        <v>0</v>
      </c>
      <c r="T125" s="10"/>
      <c r="U125" s="132">
        <v>0</v>
      </c>
      <c r="V125"/>
      <c r="W125" s="131">
        <v>0</v>
      </c>
      <c r="X125" s="10"/>
      <c r="Y125" s="132">
        <v>0</v>
      </c>
      <c r="Z125" s="132"/>
      <c r="AA125" s="128">
        <v>0</v>
      </c>
    </row>
    <row r="126" spans="1:27" x14ac:dyDescent="0.25">
      <c r="A126" s="13">
        <v>247</v>
      </c>
      <c r="B126" s="14"/>
      <c r="C126" s="14" t="s">
        <v>144</v>
      </c>
      <c r="D126" s="10"/>
      <c r="E126" s="149">
        <f>VLOOKUP(A126,'A Employer Allocation - No 158'!A:G,7,FALSE)</f>
        <v>4.519138385474538E-2</v>
      </c>
      <c r="F126" s="10"/>
      <c r="G126" s="174">
        <f t="shared" si="3"/>
        <v>1795758.5416245181</v>
      </c>
      <c r="H126" s="149">
        <v>4.3463840817941961E-2</v>
      </c>
      <c r="I126"/>
      <c r="J126" s="156">
        <f t="shared" si="4"/>
        <v>1426488.4713057533</v>
      </c>
      <c r="K126" s="10"/>
      <c r="L126" s="10"/>
      <c r="M126" s="132">
        <v>4.1845010497652865E-2</v>
      </c>
      <c r="N126"/>
      <c r="O126" s="131">
        <v>1549921</v>
      </c>
      <c r="P126" s="10"/>
      <c r="Q126" s="132">
        <v>4.070899725127753E-2</v>
      </c>
      <c r="R126"/>
      <c r="S126" s="131">
        <v>1176612</v>
      </c>
      <c r="T126" s="10"/>
      <c r="U126" s="132">
        <v>3.9731953818461473E-2</v>
      </c>
      <c r="V126"/>
      <c r="W126" s="131">
        <v>1642755.2389051763</v>
      </c>
      <c r="X126" s="10"/>
      <c r="Y126" s="132">
        <v>3.8888181830928369E-2</v>
      </c>
      <c r="Z126" s="132"/>
      <c r="AA126" s="128">
        <v>1339525.3172126985</v>
      </c>
    </row>
    <row r="127" spans="1:27" x14ac:dyDescent="0.25">
      <c r="A127" s="13">
        <v>261</v>
      </c>
      <c r="B127" s="14"/>
      <c r="C127" s="14" t="s">
        <v>145</v>
      </c>
      <c r="D127" s="10"/>
      <c r="E127" s="149">
        <f>VLOOKUP(A127,'A Employer Allocation - No 158'!A:G,7,FALSE)</f>
        <v>2.4861849475116015E-3</v>
      </c>
      <c r="F127" s="10"/>
      <c r="G127" s="174">
        <f t="shared" si="3"/>
        <v>98792.899768291842</v>
      </c>
      <c r="H127" s="149">
        <v>2.3762975145698684E-3</v>
      </c>
      <c r="I127"/>
      <c r="J127" s="156">
        <f t="shared" si="4"/>
        <v>77990.369583884822</v>
      </c>
      <c r="K127" s="10"/>
      <c r="L127" s="10"/>
      <c r="M127" s="132">
        <v>2.2469400757936437E-3</v>
      </c>
      <c r="N127"/>
      <c r="O127" s="131">
        <v>83226</v>
      </c>
      <c r="P127" s="10"/>
      <c r="Q127" s="132">
        <v>2.413597165761098E-3</v>
      </c>
      <c r="R127"/>
      <c r="S127" s="131">
        <v>69760</v>
      </c>
      <c r="T127" s="10"/>
      <c r="U127" s="132">
        <v>2.5394631839208374E-3</v>
      </c>
      <c r="V127"/>
      <c r="W127" s="131">
        <v>104996.50906808376</v>
      </c>
      <c r="X127" s="10"/>
      <c r="Y127" s="132">
        <v>2.6108762894049946E-3</v>
      </c>
      <c r="Z127" s="132"/>
      <c r="AA127" s="128">
        <v>89933.103711905977</v>
      </c>
    </row>
    <row r="128" spans="1:27" x14ac:dyDescent="0.25">
      <c r="A128" s="13">
        <v>262</v>
      </c>
      <c r="B128" s="14"/>
      <c r="C128" s="14" t="s">
        <v>146</v>
      </c>
      <c r="D128" s="10"/>
      <c r="E128" s="149">
        <f>VLOOKUP(A128,'A Employer Allocation - No 158'!A:G,7,FALSE)</f>
        <v>9.3440871540534931E-3</v>
      </c>
      <c r="F128" s="10"/>
      <c r="G128" s="174">
        <f t="shared" si="3"/>
        <v>371303.61784248654</v>
      </c>
      <c r="H128" s="149">
        <v>9.0706866702749411E-3</v>
      </c>
      <c r="I128"/>
      <c r="J128" s="156">
        <f t="shared" si="4"/>
        <v>297701.02500082401</v>
      </c>
      <c r="K128" s="10"/>
      <c r="L128" s="10"/>
      <c r="M128" s="132">
        <v>8.4860134830622314E-3</v>
      </c>
      <c r="N128"/>
      <c r="O128" s="131">
        <v>314318</v>
      </c>
      <c r="P128" s="10"/>
      <c r="Q128" s="132">
        <v>8.7998044534965403E-3</v>
      </c>
      <c r="R128"/>
      <c r="S128" s="131">
        <v>254341</v>
      </c>
      <c r="T128" s="10"/>
      <c r="U128" s="132">
        <v>9.1553827833287822E-3</v>
      </c>
      <c r="V128"/>
      <c r="W128" s="131">
        <v>378537.96720430203</v>
      </c>
      <c r="X128" s="10"/>
      <c r="Y128" s="132">
        <v>9.2099958113555265E-3</v>
      </c>
      <c r="Z128" s="132"/>
      <c r="AA128" s="128">
        <v>317243.49094978289</v>
      </c>
    </row>
    <row r="129" spans="1:27" x14ac:dyDescent="0.25">
      <c r="A129" s="13">
        <v>263</v>
      </c>
      <c r="B129" s="14"/>
      <c r="C129" s="14" t="s">
        <v>147</v>
      </c>
      <c r="D129" s="10"/>
      <c r="E129" s="149">
        <f>VLOOKUP(A129,'A Employer Allocation - No 158'!A:G,7,FALSE)</f>
        <v>1.8922631582177983E-4</v>
      </c>
      <c r="F129" s="10"/>
      <c r="G129" s="174">
        <f t="shared" si="3"/>
        <v>7519.2380483258466</v>
      </c>
      <c r="H129" s="149">
        <v>1.8236696737499388E-4</v>
      </c>
      <c r="I129"/>
      <c r="J129" s="156">
        <f t="shared" si="4"/>
        <v>5985.3057532833845</v>
      </c>
      <c r="K129" s="10"/>
      <c r="L129" s="10"/>
      <c r="M129" s="132">
        <v>1.784630433111805E-4</v>
      </c>
      <c r="N129"/>
      <c r="O129" s="131">
        <v>6610</v>
      </c>
      <c r="P129" s="10"/>
      <c r="Q129" s="132">
        <v>2.0026700023147243E-4</v>
      </c>
      <c r="R129"/>
      <c r="S129" s="131">
        <v>5788</v>
      </c>
      <c r="T129" s="10"/>
      <c r="U129" s="132">
        <v>2.3970993776422156E-4</v>
      </c>
      <c r="V129"/>
      <c r="W129" s="131">
        <v>9911.0342743033307</v>
      </c>
      <c r="X129" s="10"/>
      <c r="Y129" s="132">
        <v>2.4382687649989463E-4</v>
      </c>
      <c r="Z129" s="132"/>
      <c r="AA129" s="128">
        <v>8398.7540355703404</v>
      </c>
    </row>
    <row r="130" spans="1:27" x14ac:dyDescent="0.25">
      <c r="A130" s="13">
        <v>268</v>
      </c>
      <c r="B130" s="14"/>
      <c r="C130" s="14" t="s">
        <v>148</v>
      </c>
      <c r="D130" s="10"/>
      <c r="E130" s="149">
        <f>VLOOKUP(A130,'A Employer Allocation - No 158'!A:G,7,FALSE)</f>
        <v>3.4321772677232778E-3</v>
      </c>
      <c r="F130" s="10"/>
      <c r="G130" s="174">
        <f t="shared" si="3"/>
        <v>136383.55631449388</v>
      </c>
      <c r="H130" s="149">
        <v>3.379050450650658E-3</v>
      </c>
      <c r="I130"/>
      <c r="J130" s="156">
        <f t="shared" si="4"/>
        <v>110900.84127640867</v>
      </c>
      <c r="K130" s="10"/>
      <c r="L130" s="10"/>
      <c r="M130" s="132">
        <v>3.2553205511797055E-3</v>
      </c>
      <c r="N130"/>
      <c r="O130" s="131">
        <v>120576</v>
      </c>
      <c r="P130" s="10"/>
      <c r="Q130" s="132">
        <v>3.2513681424970941E-3</v>
      </c>
      <c r="R130"/>
      <c r="S130" s="131">
        <v>93974</v>
      </c>
      <c r="T130" s="10"/>
      <c r="U130" s="132">
        <v>3.276800047366646E-3</v>
      </c>
      <c r="V130"/>
      <c r="W130" s="131">
        <v>135482.39961345881</v>
      </c>
      <c r="X130" s="10"/>
      <c r="Y130" s="132">
        <v>3.3764026320528772E-3</v>
      </c>
      <c r="Z130" s="132"/>
      <c r="AA130" s="128">
        <v>116302.0895757432</v>
      </c>
    </row>
    <row r="131" spans="1:27" x14ac:dyDescent="0.25">
      <c r="A131" s="13">
        <v>270</v>
      </c>
      <c r="C131" s="14" t="s">
        <v>149</v>
      </c>
      <c r="D131" s="10"/>
      <c r="E131" s="149">
        <f>VLOOKUP(A131,'A Employer Allocation - No 158'!A:G,7,FALSE)</f>
        <v>9.8239774584938755E-4</v>
      </c>
      <c r="F131" s="10"/>
      <c r="G131" s="174">
        <f t="shared" si="3"/>
        <v>39037.289697789667</v>
      </c>
      <c r="H131" s="149">
        <v>1.0080174531192155E-3</v>
      </c>
      <c r="I131"/>
      <c r="J131" s="156">
        <f t="shared" si="4"/>
        <v>33083.253773467026</v>
      </c>
      <c r="K131" s="10"/>
      <c r="L131" s="10"/>
      <c r="M131" s="132">
        <v>1.0555839616191809E-3</v>
      </c>
      <c r="N131"/>
      <c r="O131" s="131">
        <v>39098</v>
      </c>
      <c r="P131" s="10"/>
      <c r="Q131" s="132">
        <v>9.7021160096421558E-4</v>
      </c>
      <c r="R131"/>
      <c r="S131" s="131">
        <v>28042</v>
      </c>
      <c r="T131" s="10"/>
      <c r="U131" s="132">
        <v>5.6353811078837471E-4</v>
      </c>
      <c r="V131"/>
      <c r="W131" s="131">
        <v>23300.016607544119</v>
      </c>
      <c r="X131" s="10"/>
      <c r="Y131" s="132">
        <v>0</v>
      </c>
      <c r="Z131" s="132"/>
      <c r="AA131" s="128">
        <v>0</v>
      </c>
    </row>
    <row r="132" spans="1:27" x14ac:dyDescent="0.25">
      <c r="A132" s="13">
        <v>275</v>
      </c>
      <c r="C132" s="14" t="s">
        <v>150</v>
      </c>
      <c r="D132" s="10"/>
      <c r="E132" s="149">
        <f>VLOOKUP(A132,'A Employer Allocation - No 158'!A:G,7,FALSE)</f>
        <v>1.4797277404009247E-3</v>
      </c>
      <c r="F132" s="10"/>
      <c r="G132" s="174">
        <f t="shared" si="3"/>
        <v>58799.565369465483</v>
      </c>
      <c r="H132" s="149">
        <v>1.3919115548812191E-3</v>
      </c>
      <c r="I132"/>
      <c r="J132" s="156">
        <f t="shared" si="4"/>
        <v>45682.704260588194</v>
      </c>
      <c r="K132" s="10"/>
      <c r="L132" s="10"/>
      <c r="M132" s="132">
        <v>1.3832558657883268E-3</v>
      </c>
      <c r="N132"/>
      <c r="O132" s="131">
        <v>51235</v>
      </c>
      <c r="P132" s="10"/>
      <c r="Q132" s="132">
        <v>1.4011783564764223E-3</v>
      </c>
      <c r="R132"/>
      <c r="S132" s="131">
        <v>40498</v>
      </c>
      <c r="T132" s="10"/>
      <c r="U132" s="132">
        <v>1.4351484296404201E-3</v>
      </c>
      <c r="V132"/>
      <c r="W132" s="131">
        <v>59337.570263229238</v>
      </c>
      <c r="X132" s="10"/>
      <c r="Y132" s="132">
        <v>1.4572346003976281E-3</v>
      </c>
      <c r="Z132" s="132"/>
      <c r="AA132" s="128">
        <v>50195.266233776325</v>
      </c>
    </row>
    <row r="133" spans="1:27" x14ac:dyDescent="0.25">
      <c r="A133" s="13">
        <v>276</v>
      </c>
      <c r="C133" s="14" t="s">
        <v>151</v>
      </c>
      <c r="D133" s="10"/>
      <c r="E133" s="149">
        <f>VLOOKUP(A133,'A Employer Allocation - No 158'!A:G,7,FALSE)</f>
        <v>1.7465303801179775E-3</v>
      </c>
      <c r="F133" s="10"/>
      <c r="G133" s="174">
        <f t="shared" si="3"/>
        <v>69401.434096031517</v>
      </c>
      <c r="H133" s="149">
        <v>1.7839085601794524E-3</v>
      </c>
      <c r="I133"/>
      <c r="J133" s="156">
        <f t="shared" si="4"/>
        <v>58548.09301411685</v>
      </c>
      <c r="K133" s="10"/>
      <c r="L133" s="10"/>
      <c r="M133" s="132">
        <v>1.8795511497873159E-3</v>
      </c>
      <c r="N133"/>
      <c r="O133" s="131">
        <v>69618</v>
      </c>
      <c r="P133" s="10"/>
      <c r="Q133" s="132">
        <v>1.9744715889491332E-3</v>
      </c>
      <c r="R133"/>
      <c r="S133" s="131">
        <v>57068</v>
      </c>
      <c r="T133" s="10"/>
      <c r="U133" s="132">
        <v>1.9559173159875974E-3</v>
      </c>
      <c r="V133"/>
      <c r="W133" s="131">
        <v>80869.252803042662</v>
      </c>
      <c r="X133" s="10"/>
      <c r="Y133" s="132">
        <v>2.0714030717071869E-3</v>
      </c>
      <c r="Z133" s="132"/>
      <c r="AA133" s="128">
        <v>71350.645004883423</v>
      </c>
    </row>
    <row r="134" spans="1:27" x14ac:dyDescent="0.25">
      <c r="A134" s="13">
        <v>277</v>
      </c>
      <c r="C134" s="14" t="s">
        <v>152</v>
      </c>
      <c r="D134" s="10"/>
      <c r="E134" s="149">
        <f>VLOOKUP(A134,'A Employer Allocation - No 158'!A:G,7,FALSE)</f>
        <v>7.1111395376098141E-4</v>
      </c>
      <c r="F134" s="10"/>
      <c r="G134" s="174">
        <f t="shared" si="3"/>
        <v>28257.354557655864</v>
      </c>
      <c r="H134" s="149">
        <v>7.2071907008011227E-4</v>
      </c>
      <c r="I134"/>
      <c r="J134" s="156">
        <f t="shared" si="4"/>
        <v>23654.086366317693</v>
      </c>
      <c r="K134" s="10"/>
      <c r="L134" s="10"/>
      <c r="M134" s="132">
        <v>7.4246981409230187E-4</v>
      </c>
      <c r="N134"/>
      <c r="O134" s="131">
        <v>27501</v>
      </c>
      <c r="P134" s="10"/>
      <c r="Q134" s="132">
        <v>7.5420877434534807E-4</v>
      </c>
      <c r="R134"/>
      <c r="S134" s="131">
        <v>21799</v>
      </c>
      <c r="T134" s="10"/>
      <c r="U134" s="132">
        <v>7.473792337893176E-4</v>
      </c>
      <c r="V134"/>
      <c r="W134" s="131">
        <v>30901.101852833079</v>
      </c>
      <c r="X134" s="10"/>
      <c r="Y134" s="132">
        <v>7.5659078882897536E-4</v>
      </c>
      <c r="Z134" s="132"/>
      <c r="AA134" s="128">
        <v>26061.195681828165</v>
      </c>
    </row>
    <row r="135" spans="1:27" x14ac:dyDescent="0.25">
      <c r="A135" s="13">
        <v>278</v>
      </c>
      <c r="C135" s="14" t="s">
        <v>153</v>
      </c>
      <c r="D135" s="10"/>
      <c r="E135" s="149">
        <f>VLOOKUP(A135,'A Employer Allocation - No 158'!A:G,7,FALSE)</f>
        <v>1.2938013630901248E-3</v>
      </c>
      <c r="F135" s="10"/>
      <c r="G135" s="174">
        <f t="shared" si="3"/>
        <v>51411.456139566064</v>
      </c>
      <c r="H135" s="149">
        <v>1.1919699552124874E-3</v>
      </c>
      <c r="I135"/>
      <c r="J135" s="156">
        <f t="shared" si="4"/>
        <v>39120.59696646846</v>
      </c>
      <c r="K135" s="10"/>
      <c r="L135" s="10"/>
      <c r="M135" s="132">
        <v>1.2236969386655032E-3</v>
      </c>
      <c r="N135"/>
      <c r="O135" s="131">
        <v>45325</v>
      </c>
      <c r="P135" s="10"/>
      <c r="Q135" s="132">
        <v>1.1739686613227854E-3</v>
      </c>
      <c r="R135"/>
      <c r="S135" s="131">
        <v>33931</v>
      </c>
      <c r="T135" s="10"/>
      <c r="U135" s="132">
        <v>1.0888127465222069E-3</v>
      </c>
      <c r="V135"/>
      <c r="W135" s="131">
        <v>45017.99362066586</v>
      </c>
      <c r="X135" s="10"/>
      <c r="Y135" s="132">
        <v>1.0734376230897842E-3</v>
      </c>
      <c r="Z135" s="132"/>
      <c r="AA135" s="128">
        <v>36975.163272709418</v>
      </c>
    </row>
    <row r="136" spans="1:27" x14ac:dyDescent="0.25">
      <c r="A136" s="13">
        <v>279</v>
      </c>
      <c r="C136" s="14" t="s">
        <v>154</v>
      </c>
      <c r="D136" s="10"/>
      <c r="E136" s="149">
        <f>VLOOKUP(A136,'A Employer Allocation - No 158'!A:G,7,FALSE)</f>
        <v>1.3210936201798046E-3</v>
      </c>
      <c r="F136" s="10"/>
      <c r="G136" s="174">
        <f t="shared" si="3"/>
        <v>52495.961627305369</v>
      </c>
      <c r="H136" s="149">
        <v>1.2367949602323808E-3</v>
      </c>
      <c r="I136"/>
      <c r="J136" s="156">
        <f t="shared" si="4"/>
        <v>40591.759010221969</v>
      </c>
      <c r="K136" s="10"/>
      <c r="L136" s="10"/>
      <c r="M136" s="132">
        <v>1.254899172331765E-3</v>
      </c>
      <c r="N136"/>
      <c r="O136" s="131">
        <v>46481</v>
      </c>
      <c r="P136" s="10"/>
      <c r="Q136" s="132">
        <v>1.3397820960491435E-3</v>
      </c>
      <c r="R136"/>
      <c r="S136" s="131">
        <v>38724</v>
      </c>
      <c r="T136" s="10"/>
      <c r="U136" s="132">
        <v>1.4782556737724464E-3</v>
      </c>
      <c r="V136"/>
      <c r="W136" s="131">
        <v>61119.880075029803</v>
      </c>
      <c r="X136" s="10"/>
      <c r="Y136" s="132">
        <v>1.584468404268229E-3</v>
      </c>
      <c r="Z136" s="132"/>
      <c r="AA136" s="128">
        <v>54577.90624073075</v>
      </c>
    </row>
    <row r="137" spans="1:27" x14ac:dyDescent="0.25">
      <c r="A137" s="13">
        <v>280</v>
      </c>
      <c r="C137" s="14" t="s">
        <v>155</v>
      </c>
      <c r="D137" s="10"/>
      <c r="E137" s="149">
        <f>VLOOKUP(A137,'A Employer Allocation - No 158'!A:G,7,FALSE)</f>
        <v>1.563607353023953E-2</v>
      </c>
      <c r="F137" s="10"/>
      <c r="G137" s="174">
        <f t="shared" si="3"/>
        <v>621326.68230845151</v>
      </c>
      <c r="H137" s="149">
        <v>1.5615488709590543E-2</v>
      </c>
      <c r="I137"/>
      <c r="J137" s="156">
        <f t="shared" si="4"/>
        <v>512502.21330740675</v>
      </c>
      <c r="K137" s="10"/>
      <c r="L137" s="10"/>
      <c r="M137" s="132">
        <v>1.5852273429019598E-2</v>
      </c>
      <c r="N137"/>
      <c r="O137" s="131">
        <v>587161</v>
      </c>
      <c r="P137" s="10"/>
      <c r="Q137" s="132">
        <v>1.5939754225462007E-2</v>
      </c>
      <c r="R137"/>
      <c r="S137" s="131">
        <v>460707</v>
      </c>
      <c r="T137" s="10"/>
      <c r="U137" s="132">
        <v>1.5941093566860742E-2</v>
      </c>
      <c r="V137"/>
      <c r="W137" s="131">
        <v>659099.60256397305</v>
      </c>
      <c r="X137" s="10"/>
      <c r="Y137" s="132">
        <v>1.6708636426371014E-2</v>
      </c>
      <c r="Z137" s="132"/>
      <c r="AA137" s="128">
        <v>575538.38866865763</v>
      </c>
    </row>
    <row r="138" spans="1:27" x14ac:dyDescent="0.25">
      <c r="A138" s="13">
        <v>282</v>
      </c>
      <c r="C138" s="14" t="s">
        <v>156</v>
      </c>
      <c r="D138" s="10"/>
      <c r="E138" s="149">
        <f>VLOOKUP(A138,'A Employer Allocation - No 158'!A:G,7,FALSE)</f>
        <v>2.2266817949906526E-3</v>
      </c>
      <c r="F138" s="10"/>
      <c r="G138" s="174">
        <f t="shared" si="3"/>
        <v>88481.088910367631</v>
      </c>
      <c r="H138" s="149">
        <v>2.1691079980522862E-3</v>
      </c>
      <c r="I138"/>
      <c r="J138" s="156">
        <f t="shared" si="4"/>
        <v>71190.384789035801</v>
      </c>
      <c r="K138" s="10"/>
      <c r="L138" s="10"/>
      <c r="M138" s="132">
        <v>2.1592719237114744E-3</v>
      </c>
      <c r="N138"/>
      <c r="O138" s="131">
        <v>79978</v>
      </c>
      <c r="P138" s="10"/>
      <c r="Q138" s="132">
        <v>2.194365468451366E-3</v>
      </c>
      <c r="R138"/>
      <c r="S138" s="131">
        <v>63424</v>
      </c>
      <c r="T138" s="10"/>
      <c r="U138" s="132">
        <v>2.159225541601739E-3</v>
      </c>
      <c r="V138"/>
      <c r="W138" s="131">
        <v>89275.223832460295</v>
      </c>
      <c r="X138" s="10"/>
      <c r="Y138" s="132">
        <v>2.0181223017675868E-3</v>
      </c>
      <c r="Z138" s="132"/>
      <c r="AA138" s="128">
        <v>69515.358887240422</v>
      </c>
    </row>
    <row r="139" spans="1:27" x14ac:dyDescent="0.25">
      <c r="A139" s="13">
        <v>283</v>
      </c>
      <c r="C139" s="14" t="s">
        <v>157</v>
      </c>
      <c r="D139" s="10"/>
      <c r="E139" s="149">
        <f>VLOOKUP(A139,'A Employer Allocation - No 158'!A:G,7,FALSE)</f>
        <v>3.8577350502745134E-3</v>
      </c>
      <c r="F139" s="10"/>
      <c r="G139" s="174">
        <f t="shared" si="3"/>
        <v>153293.83782805558</v>
      </c>
      <c r="H139" s="149">
        <v>4.0392593193440997E-3</v>
      </c>
      <c r="I139"/>
      <c r="J139" s="156">
        <f t="shared" si="4"/>
        <v>132568.97557199167</v>
      </c>
      <c r="K139" s="10"/>
      <c r="L139" s="10"/>
      <c r="M139" s="132">
        <v>4.098749038280238E-3</v>
      </c>
      <c r="N139"/>
      <c r="O139" s="131">
        <v>151816</v>
      </c>
      <c r="P139" s="10"/>
      <c r="Q139" s="132">
        <v>4.2736192271938013E-3</v>
      </c>
      <c r="R139"/>
      <c r="S139" s="131">
        <v>123520</v>
      </c>
      <c r="T139" s="10"/>
      <c r="U139" s="132">
        <v>4.5139264546207088E-3</v>
      </c>
      <c r="V139"/>
      <c r="W139" s="131">
        <v>186632.56192337882</v>
      </c>
      <c r="X139" s="10"/>
      <c r="Y139" s="132">
        <v>4.8396530675512391E-3</v>
      </c>
      <c r="Z139" s="132"/>
      <c r="AA139" s="128">
        <v>166704.57463647946</v>
      </c>
    </row>
    <row r="140" spans="1:27" x14ac:dyDescent="0.25">
      <c r="A140" s="13">
        <v>284</v>
      </c>
      <c r="C140" s="14" t="s">
        <v>158</v>
      </c>
      <c r="D140" s="10"/>
      <c r="E140" s="149">
        <f>VLOOKUP(A140,'A Employer Allocation - No 158'!A:G,7,FALSE)</f>
        <v>5.7084294276712555E-4</v>
      </c>
      <c r="F140" s="10"/>
      <c r="G140" s="174">
        <f t="shared" ref="G140:G203" si="5">$G$323*E140</f>
        <v>22683.441022629806</v>
      </c>
      <c r="H140" s="149">
        <v>5.1853926763768734E-4</v>
      </c>
      <c r="I140"/>
      <c r="J140" s="156">
        <f t="shared" ref="J140:J203" si="6">$J$323*H140</f>
        <v>17018.520988581015</v>
      </c>
      <c r="K140" s="10"/>
      <c r="L140" s="10"/>
      <c r="M140" s="132">
        <v>5.4924435181158339E-4</v>
      </c>
      <c r="N140"/>
      <c r="O140" s="131">
        <v>20344</v>
      </c>
      <c r="P140" s="10"/>
      <c r="Q140" s="132">
        <v>5.4837140709883454E-4</v>
      </c>
      <c r="R140"/>
      <c r="S140" s="131">
        <v>15850</v>
      </c>
      <c r="T140" s="10"/>
      <c r="U140" s="132">
        <v>5.8150093729055332E-4</v>
      </c>
      <c r="V140"/>
      <c r="W140" s="131">
        <v>24042.706671990116</v>
      </c>
      <c r="X140" s="10"/>
      <c r="Y140" s="132">
        <v>6.3232104407306056E-4</v>
      </c>
      <c r="Z140" s="132"/>
      <c r="AA140" s="128">
        <v>21780.654359844382</v>
      </c>
    </row>
    <row r="141" spans="1:27" x14ac:dyDescent="0.25">
      <c r="A141" s="13">
        <v>285</v>
      </c>
      <c r="C141" s="14" t="s">
        <v>159</v>
      </c>
      <c r="D141" s="10"/>
      <c r="E141" s="149">
        <f>VLOOKUP(A141,'A Employer Allocation - No 158'!A:G,7,FALSE)</f>
        <v>2.1970983974728521E-3</v>
      </c>
      <c r="F141" s="10"/>
      <c r="G141" s="174">
        <f t="shared" si="5"/>
        <v>87305.540957385761</v>
      </c>
      <c r="H141" s="149">
        <v>2.1495279563898346E-3</v>
      </c>
      <c r="I141"/>
      <c r="J141" s="156">
        <f t="shared" si="6"/>
        <v>70547.765472069135</v>
      </c>
      <c r="K141" s="10"/>
      <c r="L141" s="10"/>
      <c r="M141" s="132">
        <v>2.0729896279596842E-3</v>
      </c>
      <c r="N141"/>
      <c r="O141" s="131">
        <v>76783</v>
      </c>
      <c r="P141" s="10"/>
      <c r="Q141" s="132">
        <v>1.9934639118331485E-3</v>
      </c>
      <c r="R141"/>
      <c r="S141" s="131">
        <v>57617</v>
      </c>
      <c r="T141" s="10"/>
      <c r="U141" s="132">
        <v>1.992871185957252E-3</v>
      </c>
      <c r="V141"/>
      <c r="W141" s="131">
        <v>82397.14553562364</v>
      </c>
      <c r="X141" s="10"/>
      <c r="Y141" s="132">
        <v>2.0324047290528886E-3</v>
      </c>
      <c r="Z141" s="132"/>
      <c r="AA141" s="128">
        <v>70007.325136089203</v>
      </c>
    </row>
    <row r="142" spans="1:27" x14ac:dyDescent="0.25">
      <c r="A142" s="13">
        <v>286</v>
      </c>
      <c r="C142" s="14" t="s">
        <v>160</v>
      </c>
      <c r="D142" s="10"/>
      <c r="E142" s="149">
        <f>VLOOKUP(A142,'A Employer Allocation - No 158'!A:G,7,FALSE)</f>
        <v>2.6870675645997467E-3</v>
      </c>
      <c r="F142" s="10"/>
      <c r="G142" s="174">
        <f t="shared" si="5"/>
        <v>106775.32129933873</v>
      </c>
      <c r="H142" s="149">
        <v>2.6468542424443239E-3</v>
      </c>
      <c r="I142"/>
      <c r="J142" s="156">
        <f t="shared" si="6"/>
        <v>86870.073859531796</v>
      </c>
      <c r="K142" s="10"/>
      <c r="L142" s="10"/>
      <c r="M142" s="132">
        <v>2.6767242802116795E-3</v>
      </c>
      <c r="N142"/>
      <c r="O142" s="131">
        <v>99145</v>
      </c>
      <c r="P142" s="10"/>
      <c r="Q142" s="132">
        <v>2.682844965818147E-3</v>
      </c>
      <c r="R142"/>
      <c r="S142" s="131">
        <v>77542</v>
      </c>
      <c r="T142" s="10"/>
      <c r="U142" s="132">
        <v>2.7772069443211256E-3</v>
      </c>
      <c r="V142"/>
      <c r="W142" s="131">
        <v>114826.24987819008</v>
      </c>
      <c r="X142" s="10"/>
      <c r="Y142" s="132">
        <v>2.8283206299800252E-3</v>
      </c>
      <c r="Z142" s="132"/>
      <c r="AA142" s="128">
        <v>97423.096444176641</v>
      </c>
    </row>
    <row r="143" spans="1:27" x14ac:dyDescent="0.25">
      <c r="A143" s="13">
        <v>287</v>
      </c>
      <c r="C143" s="14" t="s">
        <v>161</v>
      </c>
      <c r="D143" s="10"/>
      <c r="E143" s="149">
        <f>VLOOKUP(A143,'A Employer Allocation - No 158'!A:G,7,FALSE)</f>
        <v>7.2161390882719174E-4</v>
      </c>
      <c r="F143" s="10"/>
      <c r="G143" s="174">
        <f t="shared" si="5"/>
        <v>28674.588605133275</v>
      </c>
      <c r="H143" s="149">
        <v>6.8041279668123761E-4</v>
      </c>
      <c r="I143"/>
      <c r="J143" s="156">
        <f t="shared" si="6"/>
        <v>22331.229636613822</v>
      </c>
      <c r="K143" s="10"/>
      <c r="L143" s="10"/>
      <c r="M143" s="132">
        <v>6.9977224048490064E-4</v>
      </c>
      <c r="N143"/>
      <c r="O143" s="131">
        <v>25919</v>
      </c>
      <c r="P143" s="10"/>
      <c r="Q143" s="132">
        <v>7.8642381243864692E-4</v>
      </c>
      <c r="R143"/>
      <c r="S143" s="131">
        <v>22730</v>
      </c>
      <c r="T143" s="10"/>
      <c r="U143" s="132">
        <v>8.067008046615372E-4</v>
      </c>
      <c r="V143"/>
      <c r="W143" s="131">
        <v>33353.808351377906</v>
      </c>
      <c r="X143" s="10"/>
      <c r="Y143" s="132">
        <v>8.312831506757368E-4</v>
      </c>
      <c r="Z143" s="132"/>
      <c r="AA143" s="128">
        <v>28634.016137439583</v>
      </c>
    </row>
    <row r="144" spans="1:27" x14ac:dyDescent="0.25">
      <c r="A144" s="13">
        <v>288</v>
      </c>
      <c r="C144" s="14" t="s">
        <v>162</v>
      </c>
      <c r="D144" s="10"/>
      <c r="E144" s="149">
        <f>VLOOKUP(A144,'A Employer Allocation - No 158'!A:G,7,FALSE)</f>
        <v>1.0922307407359377E-3</v>
      </c>
      <c r="F144" s="10"/>
      <c r="G144" s="174">
        <f t="shared" si="5"/>
        <v>43401.695518015811</v>
      </c>
      <c r="H144" s="149">
        <v>1.0564689561279521E-3</v>
      </c>
      <c r="I144"/>
      <c r="J144" s="156">
        <f t="shared" si="6"/>
        <v>34673.437916394119</v>
      </c>
      <c r="K144" s="10"/>
      <c r="L144" s="10"/>
      <c r="M144" s="132">
        <v>1.2963370284309011E-3</v>
      </c>
      <c r="N144"/>
      <c r="O144" s="131">
        <v>48016</v>
      </c>
      <c r="P144" s="10"/>
      <c r="Q144" s="132">
        <v>1.2819704932050338E-3</v>
      </c>
      <c r="R144"/>
      <c r="S144" s="131">
        <v>37053</v>
      </c>
      <c r="T144" s="10"/>
      <c r="U144" s="132">
        <v>1.3409957878516851E-3</v>
      </c>
      <c r="V144"/>
      <c r="W144" s="131">
        <v>55444.740168290911</v>
      </c>
      <c r="X144" s="10"/>
      <c r="Y144" s="132">
        <v>1.3702541651869585E-3</v>
      </c>
      <c r="Z144" s="132"/>
      <c r="AA144" s="128">
        <v>47199.176172959786</v>
      </c>
    </row>
    <row r="145" spans="1:27" x14ac:dyDescent="0.25">
      <c r="A145" s="13">
        <v>290</v>
      </c>
      <c r="C145" s="14" t="s">
        <v>163</v>
      </c>
      <c r="D145" s="10"/>
      <c r="E145" s="149">
        <f>VLOOKUP(A145,'A Employer Allocation - No 158'!A:G,7,FALSE)</f>
        <v>3.1304853007198281E-3</v>
      </c>
      <c r="F145" s="10"/>
      <c r="G145" s="174">
        <f t="shared" si="5"/>
        <v>124395.29925143742</v>
      </c>
      <c r="H145" s="149">
        <v>3.0543959215448739E-3</v>
      </c>
      <c r="I145"/>
      <c r="J145" s="156">
        <f t="shared" si="6"/>
        <v>100245.64067261334</v>
      </c>
      <c r="K145" s="10"/>
      <c r="L145" s="10"/>
      <c r="M145" s="132">
        <v>3.0395012033246835E-3</v>
      </c>
      <c r="N145"/>
      <c r="O145" s="131">
        <v>112582</v>
      </c>
      <c r="P145" s="10"/>
      <c r="Q145" s="132">
        <v>3.0073502374053755E-3</v>
      </c>
      <c r="R145"/>
      <c r="S145" s="131">
        <v>86921</v>
      </c>
      <c r="T145" s="10"/>
      <c r="U145" s="132">
        <v>2.9463256285366872E-3</v>
      </c>
      <c r="V145"/>
      <c r="W145" s="131">
        <v>121818.62195637301</v>
      </c>
      <c r="X145" s="10"/>
      <c r="Y145" s="132">
        <v>3.1522734947427742E-3</v>
      </c>
      <c r="Z145" s="132"/>
      <c r="AA145" s="128">
        <v>108581.8352563924</v>
      </c>
    </row>
    <row r="146" spans="1:27" x14ac:dyDescent="0.25">
      <c r="A146" s="13">
        <v>291</v>
      </c>
      <c r="C146" s="14" t="s">
        <v>164</v>
      </c>
      <c r="D146" s="10"/>
      <c r="E146" s="149">
        <f>VLOOKUP(A146,'A Employer Allocation - No 158'!A:G,7,FALSE)</f>
        <v>2.1487904807326137E-3</v>
      </c>
      <c r="F146" s="10"/>
      <c r="G146" s="174">
        <f t="shared" si="5"/>
        <v>85385.941540089771</v>
      </c>
      <c r="H146" s="149">
        <v>2.053814313041438E-3</v>
      </c>
      <c r="I146"/>
      <c r="J146" s="156">
        <f t="shared" si="6"/>
        <v>67406.432211737556</v>
      </c>
      <c r="K146" s="10"/>
      <c r="L146" s="10"/>
      <c r="M146" s="132">
        <v>2.0643102745705093E-3</v>
      </c>
      <c r="N146"/>
      <c r="O146" s="131">
        <v>76461</v>
      </c>
      <c r="P146" s="10"/>
      <c r="Q146" s="132">
        <v>2.0733418363107822E-3</v>
      </c>
      <c r="R146"/>
      <c r="S146" s="131">
        <v>59926</v>
      </c>
      <c r="T146" s="10"/>
      <c r="U146" s="132">
        <v>1.9640501405384114E-3</v>
      </c>
      <c r="V146"/>
      <c r="W146" s="131">
        <v>81205.512132221134</v>
      </c>
      <c r="X146" s="10"/>
      <c r="Y146" s="132">
        <v>2.0272757018824027E-3</v>
      </c>
      <c r="Z146" s="132"/>
      <c r="AA146" s="128">
        <v>69830.652907559517</v>
      </c>
    </row>
    <row r="147" spans="1:27" x14ac:dyDescent="0.25">
      <c r="A147" s="13">
        <v>292</v>
      </c>
      <c r="C147" s="14" t="s">
        <v>165</v>
      </c>
      <c r="D147" s="10"/>
      <c r="E147" s="149">
        <f>VLOOKUP(A147,'A Employer Allocation - No 158'!A:G,7,FALSE)</f>
        <v>1.8007062357477482E-3</v>
      </c>
      <c r="F147" s="10"/>
      <c r="G147" s="174">
        <f t="shared" si="5"/>
        <v>71554.206310524387</v>
      </c>
      <c r="H147" s="149">
        <v>1.6128942922742006E-3</v>
      </c>
      <c r="I147"/>
      <c r="J147" s="156">
        <f t="shared" si="6"/>
        <v>52935.384219754334</v>
      </c>
      <c r="K147" s="10"/>
      <c r="L147" s="10"/>
      <c r="M147" s="132">
        <v>1.6264181005667822E-3</v>
      </c>
      <c r="N147"/>
      <c r="O147" s="131">
        <v>60242</v>
      </c>
      <c r="P147" s="10"/>
      <c r="Q147" s="132">
        <v>1.5811537838077475E-3</v>
      </c>
      <c r="R147"/>
      <c r="S147" s="131">
        <v>45700</v>
      </c>
      <c r="T147" s="10"/>
      <c r="U147" s="132">
        <v>1.559438800879288E-3</v>
      </c>
      <c r="V147"/>
      <c r="W147" s="131">
        <v>64476.47330915113</v>
      </c>
      <c r="X147" s="10"/>
      <c r="Y147" s="132">
        <v>1.5739558746081426E-3</v>
      </c>
      <c r="Z147" s="132"/>
      <c r="AA147" s="128">
        <v>54215.796238034876</v>
      </c>
    </row>
    <row r="148" spans="1:27" x14ac:dyDescent="0.25">
      <c r="A148" s="13">
        <v>293</v>
      </c>
      <c r="C148" s="14" t="s">
        <v>166</v>
      </c>
      <c r="D148" s="10"/>
      <c r="E148" s="149">
        <f>VLOOKUP(A148,'A Employer Allocation - No 158'!A:G,7,FALSE)</f>
        <v>2.5298409539469872E-3</v>
      </c>
      <c r="F148" s="10"/>
      <c r="G148" s="174">
        <f t="shared" si="5"/>
        <v>100527.64740738913</v>
      </c>
      <c r="H148" s="149">
        <v>2.7516417494580819E-3</v>
      </c>
      <c r="I148"/>
      <c r="J148" s="156">
        <f t="shared" si="6"/>
        <v>90309.212414224181</v>
      </c>
      <c r="K148" s="10"/>
      <c r="L148" s="10"/>
      <c r="M148" s="132">
        <v>3.1367792958677835E-3</v>
      </c>
      <c r="N148"/>
      <c r="O148" s="131">
        <v>116185</v>
      </c>
      <c r="P148" s="10"/>
      <c r="Q148" s="132">
        <v>3.6336423225013558E-3</v>
      </c>
      <c r="R148"/>
      <c r="S148" s="131">
        <v>105023</v>
      </c>
      <c r="T148" s="10"/>
      <c r="U148" s="132">
        <v>3.9328077804360144E-3</v>
      </c>
      <c r="V148"/>
      <c r="W148" s="131">
        <v>162605.66028133157</v>
      </c>
      <c r="X148" s="10"/>
      <c r="Y148" s="132">
        <v>4.1088577863541698E-3</v>
      </c>
      <c r="Z148" s="132"/>
      <c r="AA148" s="128">
        <v>141531.91973790308</v>
      </c>
    </row>
    <row r="149" spans="1:27" x14ac:dyDescent="0.25">
      <c r="A149" s="13">
        <v>294</v>
      </c>
      <c r="C149" s="14" t="s">
        <v>167</v>
      </c>
      <c r="D149" s="10"/>
      <c r="E149" s="149">
        <f>VLOOKUP(A149,'A Employer Allocation - No 158'!A:G,7,FALSE)</f>
        <v>1.7991669275802299E-3</v>
      </c>
      <c r="F149" s="10"/>
      <c r="G149" s="174">
        <f t="shared" si="5"/>
        <v>71493.039212855991</v>
      </c>
      <c r="H149" s="149">
        <v>1.6743678350967504E-3</v>
      </c>
      <c r="I149"/>
      <c r="J149" s="156">
        <f t="shared" si="6"/>
        <v>54952.953272015562</v>
      </c>
      <c r="K149" s="10"/>
      <c r="L149" s="10"/>
      <c r="M149" s="132">
        <v>1.5223477248275915E-3</v>
      </c>
      <c r="N149"/>
      <c r="O149" s="131">
        <v>56387</v>
      </c>
      <c r="P149" s="10"/>
      <c r="Q149" s="132">
        <v>1.4597509246972488E-3</v>
      </c>
      <c r="R149"/>
      <c r="S149" s="131">
        <v>42191</v>
      </c>
      <c r="T149" s="10"/>
      <c r="U149" s="132">
        <v>1.466967408861693E-3</v>
      </c>
      <c r="V149"/>
      <c r="W149" s="131">
        <v>60653.156077387554</v>
      </c>
      <c r="X149" s="10"/>
      <c r="Y149" s="132">
        <v>1.5698553518524109E-3</v>
      </c>
      <c r="Z149" s="132"/>
      <c r="AA149" s="128">
        <v>54074.551423119388</v>
      </c>
    </row>
    <row r="150" spans="1:27" x14ac:dyDescent="0.25">
      <c r="A150" s="13">
        <v>295</v>
      </c>
      <c r="C150" s="14" t="s">
        <v>168</v>
      </c>
      <c r="D150" s="10"/>
      <c r="E150" s="149">
        <f>VLOOKUP(A150,'A Employer Allocation - No 158'!A:G,7,FALSE)</f>
        <v>7.8304838579810743E-3</v>
      </c>
      <c r="F150" s="10"/>
      <c r="G150" s="174">
        <f t="shared" si="5"/>
        <v>311157.94812169403</v>
      </c>
      <c r="H150" s="149">
        <v>7.9855155570952348E-3</v>
      </c>
      <c r="I150"/>
      <c r="J150" s="156">
        <f t="shared" si="6"/>
        <v>262085.57884573247</v>
      </c>
      <c r="K150" s="10"/>
      <c r="L150" s="10"/>
      <c r="M150" s="132">
        <v>8.0925764726111245E-3</v>
      </c>
      <c r="N150"/>
      <c r="O150" s="131">
        <v>299746</v>
      </c>
      <c r="P150" s="10"/>
      <c r="Q150" s="132">
        <v>8.5349148335838124E-3</v>
      </c>
      <c r="R150"/>
      <c r="S150" s="131">
        <v>246685</v>
      </c>
      <c r="T150" s="10"/>
      <c r="U150" s="132">
        <v>9.6228383545648132E-3</v>
      </c>
      <c r="V150"/>
      <c r="W150" s="131">
        <v>397865.3602671267</v>
      </c>
      <c r="X150" s="10"/>
      <c r="Y150" s="132">
        <v>1.0247874364285712E-2</v>
      </c>
      <c r="Z150" s="132"/>
      <c r="AA150" s="128">
        <v>352993.80203108845</v>
      </c>
    </row>
    <row r="151" spans="1:27" x14ac:dyDescent="0.25">
      <c r="A151" s="13">
        <v>296</v>
      </c>
      <c r="C151" s="14" t="s">
        <v>169</v>
      </c>
      <c r="D151" s="10"/>
      <c r="E151" s="149">
        <f>VLOOKUP(A151,'A Employer Allocation - No 158'!A:G,7,FALSE)</f>
        <v>1.2899493625222966E-3</v>
      </c>
      <c r="F151" s="10"/>
      <c r="G151" s="174">
        <f t="shared" si="5"/>
        <v>51258.390171410414</v>
      </c>
      <c r="H151" s="149">
        <v>1.2706050278501204E-3</v>
      </c>
      <c r="I151"/>
      <c r="J151" s="156">
        <f t="shared" si="6"/>
        <v>41701.40948664429</v>
      </c>
      <c r="K151" s="10"/>
      <c r="L151" s="10"/>
      <c r="M151" s="132">
        <v>1.3672136807560153E-3</v>
      </c>
      <c r="N151"/>
      <c r="O151" s="131">
        <v>50641</v>
      </c>
      <c r="P151" s="10"/>
      <c r="Q151" s="132">
        <v>1.3688243522087175E-3</v>
      </c>
      <c r="R151"/>
      <c r="S151" s="131">
        <v>39563</v>
      </c>
      <c r="T151" s="10"/>
      <c r="U151" s="132">
        <v>1.3810183810878203E-3</v>
      </c>
      <c r="V151"/>
      <c r="W151" s="131">
        <v>57099.512169024543</v>
      </c>
      <c r="X151" s="10"/>
      <c r="Y151" s="132">
        <v>1.4017021094525298E-3</v>
      </c>
      <c r="Z151" s="132"/>
      <c r="AA151" s="128">
        <v>48282.418318380012</v>
      </c>
    </row>
    <row r="152" spans="1:27" x14ac:dyDescent="0.25">
      <c r="A152" s="13">
        <v>297</v>
      </c>
      <c r="C152" s="14" t="s">
        <v>170</v>
      </c>
      <c r="D152" s="10"/>
      <c r="E152" s="149">
        <f>VLOOKUP(A152,'A Employer Allocation - No 158'!A:G,7,FALSE)</f>
        <v>2.5454188852297925E-3</v>
      </c>
      <c r="F152" s="10"/>
      <c r="G152" s="174">
        <f t="shared" si="5"/>
        <v>101146.66370597942</v>
      </c>
      <c r="H152" s="149">
        <v>2.4790101974541557E-3</v>
      </c>
      <c r="I152"/>
      <c r="J152" s="156">
        <f t="shared" si="6"/>
        <v>81361.412161669083</v>
      </c>
      <c r="K152" s="10"/>
      <c r="L152" s="10"/>
      <c r="M152" s="132">
        <v>2.4446956760367775E-3</v>
      </c>
      <c r="N152"/>
      <c r="O152" s="131">
        <v>90550</v>
      </c>
      <c r="P152" s="10"/>
      <c r="Q152" s="132">
        <v>2.3615091275821275E-3</v>
      </c>
      <c r="R152"/>
      <c r="S152" s="131">
        <v>68255</v>
      </c>
      <c r="T152" s="10"/>
      <c r="U152" s="132">
        <v>2.331224472135753E-3</v>
      </c>
      <c r="V152"/>
      <c r="W152" s="131">
        <v>96386.682420976809</v>
      </c>
      <c r="X152" s="10"/>
      <c r="Y152" s="132">
        <v>2.4163038820570436E-3</v>
      </c>
      <c r="Z152" s="132"/>
      <c r="AA152" s="128">
        <v>83230.947596540471</v>
      </c>
    </row>
    <row r="153" spans="1:27" x14ac:dyDescent="0.25">
      <c r="A153" s="13">
        <v>298</v>
      </c>
      <c r="C153" s="14" t="s">
        <v>171</v>
      </c>
      <c r="D153" s="10"/>
      <c r="E153" s="149">
        <f>VLOOKUP(A153,'A Employer Allocation - No 158'!A:G,7,FALSE)</f>
        <v>2.5568795609024397E-3</v>
      </c>
      <c r="F153" s="10"/>
      <c r="G153" s="174">
        <f t="shared" si="5"/>
        <v>101602.07366417178</v>
      </c>
      <c r="H153" s="149">
        <v>2.598052279545909E-3</v>
      </c>
      <c r="I153"/>
      <c r="J153" s="156">
        <f t="shared" si="6"/>
        <v>85268.387580970273</v>
      </c>
      <c r="K153" s="10"/>
      <c r="L153" s="10"/>
      <c r="M153" s="132">
        <v>2.5127839085723764E-3</v>
      </c>
      <c r="N153"/>
      <c r="O153" s="131">
        <v>93072</v>
      </c>
      <c r="P153" s="10"/>
      <c r="Q153" s="132">
        <v>2.5023772968569987E-3</v>
      </c>
      <c r="R153"/>
      <c r="S153" s="131">
        <v>72326</v>
      </c>
      <c r="T153" s="10"/>
      <c r="U153" s="132">
        <v>2.4659739866877122E-3</v>
      </c>
      <c r="V153"/>
      <c r="W153" s="131">
        <v>101958.02864728056</v>
      </c>
      <c r="X153" s="10"/>
      <c r="Y153" s="132">
        <v>2.6695424896775221E-3</v>
      </c>
      <c r="Z153" s="132"/>
      <c r="AA153" s="128">
        <v>91953.894009363939</v>
      </c>
    </row>
    <row r="154" spans="1:27" x14ac:dyDescent="0.25">
      <c r="A154" s="13">
        <v>299</v>
      </c>
      <c r="C154" s="14" t="s">
        <v>172</v>
      </c>
      <c r="D154" s="10"/>
      <c r="E154" s="149">
        <f>VLOOKUP(A154,'A Employer Allocation - No 158'!A:G,7,FALSE)</f>
        <v>1.5811795048718709E-3</v>
      </c>
      <c r="F154" s="10"/>
      <c r="G154" s="174">
        <f t="shared" si="5"/>
        <v>62830.928365499298</v>
      </c>
      <c r="H154" s="149">
        <v>1.5343667278635944E-3</v>
      </c>
      <c r="I154"/>
      <c r="J154" s="156">
        <f t="shared" si="6"/>
        <v>50358.100132490508</v>
      </c>
      <c r="K154" s="10"/>
      <c r="L154" s="10"/>
      <c r="M154" s="132">
        <v>1.4779192926809824E-3</v>
      </c>
      <c r="N154"/>
      <c r="O154" s="131">
        <v>54741</v>
      </c>
      <c r="P154" s="10"/>
      <c r="Q154" s="132">
        <v>1.4971278027386607E-3</v>
      </c>
      <c r="R154"/>
      <c r="S154" s="131">
        <v>43271</v>
      </c>
      <c r="T154" s="10"/>
      <c r="U154" s="132">
        <v>1.4690848987050286E-3</v>
      </c>
      <c r="V154"/>
      <c r="W154" s="131">
        <v>60740.705699270271</v>
      </c>
      <c r="X154" s="10"/>
      <c r="Y154" s="132">
        <v>1.4266117730758524E-3</v>
      </c>
      <c r="Z154" s="132"/>
      <c r="AA154" s="128">
        <v>49140.445706025981</v>
      </c>
    </row>
    <row r="155" spans="1:27" x14ac:dyDescent="0.25">
      <c r="A155" s="13">
        <v>301</v>
      </c>
      <c r="C155" s="14" t="s">
        <v>173</v>
      </c>
      <c r="D155" s="10"/>
      <c r="E155" s="149">
        <f>VLOOKUP(A155,'A Employer Allocation - No 158'!A:G,7,FALSE)</f>
        <v>4.9746427991671635E-3</v>
      </c>
      <c r="F155" s="10"/>
      <c r="G155" s="174">
        <f t="shared" si="5"/>
        <v>197676.1173512346</v>
      </c>
      <c r="H155" s="149">
        <v>4.9967005005582205E-3</v>
      </c>
      <c r="I155"/>
      <c r="J155" s="156">
        <f t="shared" si="6"/>
        <v>163992.31003238086</v>
      </c>
      <c r="K155" s="10"/>
      <c r="L155" s="10"/>
      <c r="M155" s="132">
        <v>4.9795680795385634E-3</v>
      </c>
      <c r="N155"/>
      <c r="O155" s="131">
        <v>184441</v>
      </c>
      <c r="P155" s="10"/>
      <c r="Q155" s="132">
        <v>4.9497583116200504E-3</v>
      </c>
      <c r="R155"/>
      <c r="S155" s="131">
        <v>143063</v>
      </c>
      <c r="T155" s="10"/>
      <c r="U155" s="132">
        <v>4.9425088765430846E-3</v>
      </c>
      <c r="V155"/>
      <c r="W155" s="131">
        <v>204352.70783245092</v>
      </c>
      <c r="X155" s="10"/>
      <c r="Y155" s="132">
        <v>4.9934554442277231E-3</v>
      </c>
      <c r="Z155" s="132"/>
      <c r="AA155" s="128">
        <v>172002.38409183902</v>
      </c>
    </row>
    <row r="156" spans="1:27" x14ac:dyDescent="0.25">
      <c r="A156" s="13">
        <v>305</v>
      </c>
      <c r="C156" s="14" t="s">
        <v>174</v>
      </c>
      <c r="D156" s="10"/>
      <c r="E156" s="149">
        <f>VLOOKUP(A156,'A Employer Allocation - No 158'!A:G,7,FALSE)</f>
        <v>0</v>
      </c>
      <c r="F156" s="10"/>
      <c r="G156" s="174">
        <f t="shared" si="5"/>
        <v>0</v>
      </c>
      <c r="H156" s="149">
        <v>0</v>
      </c>
      <c r="I156"/>
      <c r="J156" s="156">
        <f t="shared" si="6"/>
        <v>0</v>
      </c>
      <c r="K156" s="10"/>
      <c r="L156" s="10"/>
      <c r="M156" s="132">
        <v>0</v>
      </c>
      <c r="N156"/>
      <c r="O156" s="131">
        <v>0</v>
      </c>
      <c r="P156" s="10"/>
      <c r="Q156" s="132">
        <v>0</v>
      </c>
      <c r="R156"/>
      <c r="S156" s="131">
        <v>0</v>
      </c>
      <c r="T156" s="10"/>
      <c r="U156" s="132">
        <v>0</v>
      </c>
      <c r="V156"/>
      <c r="W156" s="131">
        <v>0</v>
      </c>
      <c r="X156" s="10"/>
      <c r="Y156" s="132">
        <v>0</v>
      </c>
      <c r="Z156" s="132"/>
      <c r="AA156" s="128">
        <v>0</v>
      </c>
    </row>
    <row r="157" spans="1:27" x14ac:dyDescent="0.25">
      <c r="A157" s="13">
        <v>310</v>
      </c>
      <c r="C157" s="14" t="s">
        <v>175</v>
      </c>
      <c r="D157" s="10"/>
      <c r="E157" s="149">
        <f>VLOOKUP(A157,'A Employer Allocation - No 158'!A:G,7,FALSE)</f>
        <v>1.6278469849597035E-3</v>
      </c>
      <c r="F157" s="10"/>
      <c r="G157" s="174">
        <f t="shared" si="5"/>
        <v>64685.342168209558</v>
      </c>
      <c r="H157" s="149">
        <v>1.4836939525106178E-3</v>
      </c>
      <c r="I157"/>
      <c r="J157" s="156">
        <f t="shared" si="6"/>
        <v>48695.013564672779</v>
      </c>
      <c r="K157" s="10"/>
      <c r="L157" s="10"/>
      <c r="M157" s="132">
        <v>1.3617663214248498E-3</v>
      </c>
      <c r="N157"/>
      <c r="O157" s="131">
        <v>50439</v>
      </c>
      <c r="P157" s="10"/>
      <c r="Q157" s="132">
        <v>1.2268988680044811E-3</v>
      </c>
      <c r="R157"/>
      <c r="S157" s="131">
        <v>35461</v>
      </c>
      <c r="T157" s="10"/>
      <c r="U157" s="132">
        <v>1.2969178431939006E-3</v>
      </c>
      <c r="V157"/>
      <c r="W157" s="131">
        <v>53622.295824436296</v>
      </c>
      <c r="X157" s="10"/>
      <c r="Y157" s="132">
        <v>1.187523535472802E-3</v>
      </c>
      <c r="Z157" s="132"/>
      <c r="AA157" s="128">
        <v>40904.916755111131</v>
      </c>
    </row>
    <row r="158" spans="1:27" x14ac:dyDescent="0.25">
      <c r="A158" s="13">
        <v>311</v>
      </c>
      <c r="C158" s="14" t="s">
        <v>176</v>
      </c>
      <c r="D158" s="10"/>
      <c r="E158" s="149">
        <f>VLOOKUP(A158,'A Employer Allocation - No 158'!A:G,7,FALSE)</f>
        <v>0</v>
      </c>
      <c r="F158" s="10"/>
      <c r="G158" s="174">
        <f t="shared" si="5"/>
        <v>0</v>
      </c>
      <c r="H158" s="149">
        <v>0</v>
      </c>
      <c r="I158"/>
      <c r="J158" s="156">
        <f t="shared" si="6"/>
        <v>0</v>
      </c>
      <c r="K158" s="10"/>
      <c r="L158" s="10"/>
      <c r="M158" s="132">
        <v>0</v>
      </c>
      <c r="N158"/>
      <c r="O158" s="131">
        <v>0</v>
      </c>
      <c r="P158" s="10"/>
      <c r="Q158" s="132">
        <v>0</v>
      </c>
      <c r="R158"/>
      <c r="S158" s="131">
        <v>0</v>
      </c>
      <c r="T158" s="10"/>
      <c r="U158" s="132">
        <v>0</v>
      </c>
      <c r="V158"/>
      <c r="W158" s="131">
        <v>0</v>
      </c>
      <c r="X158" s="10"/>
      <c r="Y158" s="132">
        <v>0</v>
      </c>
      <c r="Z158" s="132"/>
      <c r="AA158" s="128">
        <v>0</v>
      </c>
    </row>
    <row r="159" spans="1:27" x14ac:dyDescent="0.25">
      <c r="A159" s="13">
        <v>319</v>
      </c>
      <c r="C159" s="14" t="s">
        <v>177</v>
      </c>
      <c r="D159" s="10"/>
      <c r="E159" s="149">
        <f>VLOOKUP(A159,'A Employer Allocation - No 158'!A:G,7,FALSE)</f>
        <v>0</v>
      </c>
      <c r="F159" s="10"/>
      <c r="G159" s="174">
        <f t="shared" si="5"/>
        <v>0</v>
      </c>
      <c r="H159" s="149">
        <v>0</v>
      </c>
      <c r="I159"/>
      <c r="J159" s="156">
        <f t="shared" si="6"/>
        <v>0</v>
      </c>
      <c r="K159" s="10"/>
      <c r="L159" s="10"/>
      <c r="M159" s="132">
        <v>0</v>
      </c>
      <c r="N159"/>
      <c r="O159" s="131">
        <v>0</v>
      </c>
      <c r="P159" s="10"/>
      <c r="Q159" s="132">
        <v>0</v>
      </c>
      <c r="R159"/>
      <c r="S159" s="131">
        <v>0</v>
      </c>
      <c r="T159" s="10"/>
      <c r="U159" s="132">
        <v>0</v>
      </c>
      <c r="V159"/>
      <c r="W159" s="131">
        <v>0</v>
      </c>
      <c r="X159" s="10"/>
      <c r="Y159" s="132">
        <v>0</v>
      </c>
      <c r="Z159" s="132"/>
      <c r="AA159" s="128">
        <v>0</v>
      </c>
    </row>
    <row r="160" spans="1:27" x14ac:dyDescent="0.25">
      <c r="A160" s="13">
        <v>320</v>
      </c>
      <c r="C160" s="14" t="s">
        <v>178</v>
      </c>
      <c r="D160" s="10"/>
      <c r="E160" s="149">
        <f>VLOOKUP(A160,'A Employer Allocation - No 158'!A:G,7,FALSE)</f>
        <v>8.6524288287253702E-4</v>
      </c>
      <c r="F160" s="10"/>
      <c r="G160" s="174">
        <f t="shared" si="5"/>
        <v>34381.936665013753</v>
      </c>
      <c r="H160" s="149">
        <v>8.4121208997599186E-4</v>
      </c>
      <c r="I160"/>
      <c r="J160" s="156">
        <f t="shared" si="6"/>
        <v>27608.681738462848</v>
      </c>
      <c r="K160" s="10"/>
      <c r="L160" s="10"/>
      <c r="M160" s="132">
        <v>8.1987644769202438E-4</v>
      </c>
      <c r="N160"/>
      <c r="O160" s="131">
        <v>30368</v>
      </c>
      <c r="P160" s="10"/>
      <c r="Q160" s="132">
        <v>8.3950219389666695E-4</v>
      </c>
      <c r="R160"/>
      <c r="S160" s="131">
        <v>24264</v>
      </c>
      <c r="T160" s="10"/>
      <c r="U160" s="132">
        <v>7.848843767102458E-4</v>
      </c>
      <c r="V160"/>
      <c r="W160" s="131">
        <v>32451.787487391884</v>
      </c>
      <c r="X160" s="10"/>
      <c r="Y160" s="132">
        <v>7.3282530022000488E-4</v>
      </c>
      <c r="Z160" s="132"/>
      <c r="AA160" s="128">
        <v>25242.580046722091</v>
      </c>
    </row>
    <row r="161" spans="1:27" x14ac:dyDescent="0.25">
      <c r="A161" s="13">
        <v>325</v>
      </c>
      <c r="C161" s="14" t="s">
        <v>179</v>
      </c>
      <c r="D161" s="10"/>
      <c r="E161" s="149">
        <f>VLOOKUP(A161,'A Employer Allocation - No 158'!A:G,7,FALSE)</f>
        <v>0</v>
      </c>
      <c r="F161" s="10"/>
      <c r="G161" s="174">
        <f t="shared" si="5"/>
        <v>0</v>
      </c>
      <c r="H161" s="149">
        <v>0</v>
      </c>
      <c r="I161"/>
      <c r="J161" s="156">
        <f t="shared" si="6"/>
        <v>0</v>
      </c>
      <c r="K161" s="10"/>
      <c r="L161" s="10"/>
      <c r="M161" s="132">
        <v>0</v>
      </c>
      <c r="N161"/>
      <c r="O161" s="131">
        <v>0</v>
      </c>
      <c r="P161" s="10"/>
      <c r="Q161" s="132">
        <v>0</v>
      </c>
      <c r="R161"/>
      <c r="S161" s="131">
        <v>0</v>
      </c>
      <c r="T161" s="10"/>
      <c r="U161" s="132">
        <v>0</v>
      </c>
      <c r="V161"/>
      <c r="W161" s="131">
        <v>0</v>
      </c>
      <c r="X161" s="10"/>
      <c r="Y161" s="132">
        <v>0</v>
      </c>
      <c r="Z161" s="132"/>
      <c r="AA161" s="128">
        <v>0</v>
      </c>
    </row>
    <row r="162" spans="1:27" x14ac:dyDescent="0.25">
      <c r="A162" s="13">
        <v>326</v>
      </c>
      <c r="C162" s="14" t="s">
        <v>180</v>
      </c>
      <c r="D162" s="10"/>
      <c r="E162" s="149">
        <f>VLOOKUP(A162,'A Employer Allocation - No 158'!A:G,7,FALSE)</f>
        <v>0</v>
      </c>
      <c r="F162" s="10"/>
      <c r="G162" s="174">
        <f t="shared" si="5"/>
        <v>0</v>
      </c>
      <c r="H162" s="149">
        <v>0</v>
      </c>
      <c r="I162"/>
      <c r="J162" s="156">
        <f t="shared" si="6"/>
        <v>0</v>
      </c>
      <c r="K162" s="10"/>
      <c r="L162" s="10"/>
      <c r="M162" s="132">
        <v>0</v>
      </c>
      <c r="N162"/>
      <c r="O162" s="131">
        <v>0</v>
      </c>
      <c r="P162" s="10"/>
      <c r="Q162" s="132">
        <v>0</v>
      </c>
      <c r="R162"/>
      <c r="S162" s="131">
        <v>0</v>
      </c>
      <c r="T162" s="10"/>
      <c r="U162" s="132">
        <v>0</v>
      </c>
      <c r="V162"/>
      <c r="W162" s="131">
        <v>0</v>
      </c>
      <c r="X162" s="10"/>
      <c r="Y162" s="132">
        <v>0</v>
      </c>
      <c r="Z162" s="132"/>
      <c r="AA162" s="128">
        <v>0</v>
      </c>
    </row>
    <row r="163" spans="1:27" x14ac:dyDescent="0.25">
      <c r="A163" s="13">
        <v>330</v>
      </c>
      <c r="C163" s="14" t="s">
        <v>181</v>
      </c>
      <c r="D163" s="10"/>
      <c r="E163" s="149">
        <f>VLOOKUP(A163,'A Employer Allocation - No 158'!A:G,7,FALSE)</f>
        <v>1.2736386641850565E-5</v>
      </c>
      <c r="F163" s="10"/>
      <c r="G163" s="174">
        <f t="shared" si="5"/>
        <v>506.10256094500886</v>
      </c>
      <c r="H163" s="149">
        <v>1.2536983009983055E-5</v>
      </c>
      <c r="I163"/>
      <c r="J163" s="156">
        <f t="shared" si="6"/>
        <v>411.46528682560506</v>
      </c>
      <c r="K163" s="10"/>
      <c r="L163" s="10"/>
      <c r="M163" s="132">
        <v>1.2370793487997266E-5</v>
      </c>
      <c r="N163"/>
      <c r="O163" s="131">
        <v>458</v>
      </c>
      <c r="P163" s="10"/>
      <c r="Q163" s="132">
        <v>6.9298915164577803E-6</v>
      </c>
      <c r="R163"/>
      <c r="S163" s="131">
        <v>200</v>
      </c>
      <c r="T163" s="10"/>
      <c r="U163" s="132">
        <v>3.0890752373943701E-6</v>
      </c>
      <c r="V163"/>
      <c r="W163" s="131">
        <v>127.72073965423618</v>
      </c>
      <c r="X163" s="10"/>
      <c r="Y163" s="132">
        <v>1.2330485917093896E-5</v>
      </c>
      <c r="Z163" s="132"/>
      <c r="AA163" s="128">
        <v>424.73052947787056</v>
      </c>
    </row>
    <row r="164" spans="1:27" x14ac:dyDescent="0.25">
      <c r="A164" s="13">
        <v>350</v>
      </c>
      <c r="C164" s="14" t="s">
        <v>182</v>
      </c>
      <c r="D164" s="10"/>
      <c r="E164" s="149">
        <f>VLOOKUP(A164,'A Employer Allocation - No 158'!A:G,7,FALSE)</f>
        <v>4.3426063470566385E-4</v>
      </c>
      <c r="F164" s="10"/>
      <c r="G164" s="174">
        <f t="shared" si="5"/>
        <v>17256.104539097749</v>
      </c>
      <c r="H164" s="149">
        <v>3.5308410624334451E-4</v>
      </c>
      <c r="I164"/>
      <c r="J164" s="156">
        <f t="shared" si="6"/>
        <v>11588.262736999315</v>
      </c>
      <c r="K164" s="10"/>
      <c r="L164" s="10"/>
      <c r="M164" s="132">
        <v>3.5931102925239897E-4</v>
      </c>
      <c r="N164"/>
      <c r="O164" s="131">
        <v>13309</v>
      </c>
      <c r="P164" s="10"/>
      <c r="Q164" s="132">
        <v>3.523813838856736E-4</v>
      </c>
      <c r="R164"/>
      <c r="S164" s="131">
        <v>10185</v>
      </c>
      <c r="T164" s="10"/>
      <c r="U164" s="132">
        <v>3.1810749946077453E-4</v>
      </c>
      <c r="V164"/>
      <c r="W164" s="131">
        <v>13152.455669859337</v>
      </c>
      <c r="X164" s="10"/>
      <c r="Y164" s="132">
        <v>3.1394446613257479E-4</v>
      </c>
      <c r="Z164" s="132"/>
      <c r="AA164" s="128">
        <v>10813.993886670971</v>
      </c>
    </row>
    <row r="165" spans="1:27" x14ac:dyDescent="0.25">
      <c r="A165" s="13">
        <v>360</v>
      </c>
      <c r="C165" s="14" t="s">
        <v>183</v>
      </c>
      <c r="D165" s="10"/>
      <c r="E165" s="149">
        <f>VLOOKUP(A165,'A Employer Allocation - No 158'!A:G,7,FALSE)</f>
        <v>2.3859773949735818E-4</v>
      </c>
      <c r="F165" s="10"/>
      <c r="G165" s="174">
        <f t="shared" si="5"/>
        <v>9481.097770580689</v>
      </c>
      <c r="H165" s="149">
        <v>2.2936076040782298E-4</v>
      </c>
      <c r="I165"/>
      <c r="J165" s="156">
        <f t="shared" si="6"/>
        <v>7527.6476798759995</v>
      </c>
      <c r="K165" s="10"/>
      <c r="L165" s="10"/>
      <c r="M165" s="132">
        <v>2.3724456977278517E-4</v>
      </c>
      <c r="N165"/>
      <c r="O165" s="131">
        <v>8787</v>
      </c>
      <c r="P165" s="10"/>
      <c r="Q165" s="132">
        <v>2.6411023733217547E-4</v>
      </c>
      <c r="R165"/>
      <c r="S165" s="131">
        <v>7634</v>
      </c>
      <c r="T165" s="10"/>
      <c r="U165" s="132">
        <v>3.0135517279381659E-4</v>
      </c>
      <c r="V165"/>
      <c r="W165" s="131">
        <v>12459.814866899154</v>
      </c>
      <c r="X165" s="10"/>
      <c r="Y165" s="132">
        <v>2.2229865007147257E-4</v>
      </c>
      <c r="Z165" s="132"/>
      <c r="AA165" s="128">
        <v>7657.2021558518627</v>
      </c>
    </row>
    <row r="166" spans="1:27" x14ac:dyDescent="0.25">
      <c r="A166" s="13">
        <v>400</v>
      </c>
      <c r="C166" s="14" t="s">
        <v>184</v>
      </c>
      <c r="D166" s="10"/>
      <c r="E166" s="149">
        <f>VLOOKUP(A166,'A Employer Allocation - No 158'!A:G,7,FALSE)</f>
        <v>7.7802619603260272E-6</v>
      </c>
      <c r="F166" s="10"/>
      <c r="G166" s="174">
        <f t="shared" si="5"/>
        <v>309.16229333093742</v>
      </c>
      <c r="H166" s="149">
        <v>0</v>
      </c>
      <c r="I166"/>
      <c r="J166" s="156">
        <f t="shared" si="6"/>
        <v>0</v>
      </c>
      <c r="K166" s="10"/>
      <c r="L166" s="10"/>
      <c r="M166" s="132">
        <v>0</v>
      </c>
      <c r="N166"/>
      <c r="O166" s="131">
        <v>0</v>
      </c>
      <c r="P166" s="10"/>
      <c r="Q166" s="132">
        <v>8.6318922946784017E-5</v>
      </c>
      <c r="R166"/>
      <c r="S166" s="131">
        <v>2495</v>
      </c>
      <c r="T166" s="10"/>
      <c r="U166" s="132">
        <v>5.9295909691502188E-5</v>
      </c>
      <c r="V166"/>
      <c r="W166" s="131">
        <v>2451.6455127384761</v>
      </c>
      <c r="X166" s="10"/>
      <c r="Y166" s="132">
        <v>3.1417098772345318E-5</v>
      </c>
      <c r="Z166" s="132"/>
      <c r="AA166" s="128">
        <v>1082.1796550400434</v>
      </c>
    </row>
    <row r="167" spans="1:27" x14ac:dyDescent="0.25">
      <c r="A167" s="13">
        <v>402</v>
      </c>
      <c r="C167" s="14" t="s">
        <v>185</v>
      </c>
      <c r="D167" s="10"/>
      <c r="E167" s="149">
        <f>VLOOKUP(A167,'A Employer Allocation - No 158'!A:G,7,FALSE)</f>
        <v>1.7321833980159826E-3</v>
      </c>
      <c r="F167" s="10"/>
      <c r="G167" s="174">
        <f t="shared" si="5"/>
        <v>68831.331712378</v>
      </c>
      <c r="H167" s="149">
        <v>1.7888378547147076E-3</v>
      </c>
      <c r="I167"/>
      <c r="J167" s="156">
        <f t="shared" si="6"/>
        <v>58709.873052279268</v>
      </c>
      <c r="K167" s="10"/>
      <c r="L167" s="10"/>
      <c r="M167" s="132">
        <v>1.777904143074304E-3</v>
      </c>
      <c r="N167"/>
      <c r="O167" s="131">
        <v>65853</v>
      </c>
      <c r="P167" s="10"/>
      <c r="Q167" s="132">
        <v>1.7280192643684248E-3</v>
      </c>
      <c r="R167"/>
      <c r="S167" s="131">
        <v>49945</v>
      </c>
      <c r="T167" s="10"/>
      <c r="U167" s="132">
        <v>1.6989834167521981E-3</v>
      </c>
      <c r="V167"/>
      <c r="W167" s="131">
        <v>70246.07753837276</v>
      </c>
      <c r="X167" s="10"/>
      <c r="Y167" s="132">
        <v>1.7410266329801235E-3</v>
      </c>
      <c r="Z167" s="132"/>
      <c r="AA167" s="128">
        <v>59970.642570994722</v>
      </c>
    </row>
    <row r="168" spans="1:27" x14ac:dyDescent="0.25">
      <c r="A168" s="13">
        <v>403</v>
      </c>
      <c r="C168" s="14" t="s">
        <v>186</v>
      </c>
      <c r="D168" s="10"/>
      <c r="E168" s="149">
        <f>VLOOKUP(A168,'A Employer Allocation - No 158'!A:G,7,FALSE)</f>
        <v>5.1702932605453599E-3</v>
      </c>
      <c r="F168" s="10"/>
      <c r="G168" s="174">
        <f t="shared" si="5"/>
        <v>205450.63003980278</v>
      </c>
      <c r="H168" s="149">
        <v>5.1021550664924293E-3</v>
      </c>
      <c r="I168"/>
      <c r="J168" s="156">
        <f t="shared" si="6"/>
        <v>167453.34154088952</v>
      </c>
      <c r="K168" s="10"/>
      <c r="L168" s="10"/>
      <c r="M168" s="132">
        <v>5.1832705822626923E-3</v>
      </c>
      <c r="N168"/>
      <c r="O168" s="131">
        <v>191986</v>
      </c>
      <c r="P168" s="10"/>
      <c r="Q168" s="132">
        <v>5.325135248787383E-3</v>
      </c>
      <c r="R168"/>
      <c r="S168" s="131">
        <v>153912</v>
      </c>
      <c r="T168" s="10"/>
      <c r="U168" s="132">
        <v>5.3614046451787925E-3</v>
      </c>
      <c r="V168"/>
      <c r="W168" s="131">
        <v>221672.34989248405</v>
      </c>
      <c r="X168" s="10"/>
      <c r="Y168" s="132">
        <v>5.3011845434752583E-3</v>
      </c>
      <c r="Z168" s="132"/>
      <c r="AA168" s="128">
        <v>182602.28616690324</v>
      </c>
    </row>
    <row r="169" spans="1:27" x14ac:dyDescent="0.25">
      <c r="A169" s="13">
        <v>405</v>
      </c>
      <c r="C169" s="14" t="s">
        <v>187</v>
      </c>
      <c r="D169" s="10"/>
      <c r="E169" s="149">
        <f>VLOOKUP(A169,'A Employer Allocation - No 158'!A:G,7,FALSE)</f>
        <v>5.0081809835816954E-5</v>
      </c>
      <c r="F169" s="10"/>
      <c r="G169" s="174">
        <f t="shared" si="5"/>
        <v>1990.0881566661601</v>
      </c>
      <c r="H169" s="149">
        <v>4.9301410567279746E-5</v>
      </c>
      <c r="I169"/>
      <c r="J169" s="156">
        <f t="shared" si="6"/>
        <v>1618.0782109873894</v>
      </c>
      <c r="K169" s="10"/>
      <c r="L169" s="10"/>
      <c r="M169" s="132">
        <v>3.3531207414964566E-5</v>
      </c>
      <c r="N169"/>
      <c r="O169" s="131">
        <v>1242</v>
      </c>
      <c r="P169" s="10"/>
      <c r="Q169" s="132">
        <v>3.0575069806183557E-5</v>
      </c>
      <c r="R169"/>
      <c r="S169" s="131">
        <v>884</v>
      </c>
      <c r="T169" s="10"/>
      <c r="U169" s="132">
        <v>3.0473094536060533E-5</v>
      </c>
      <c r="V169"/>
      <c r="W169" s="131">
        <v>1259.9389379010559</v>
      </c>
      <c r="X169" s="10"/>
      <c r="Y169" s="132">
        <v>2.1161936196363305E-5</v>
      </c>
      <c r="Z169" s="132"/>
      <c r="AA169" s="128">
        <v>728.9348064538126</v>
      </c>
    </row>
    <row r="170" spans="1:27" x14ac:dyDescent="0.25">
      <c r="A170" s="13">
        <v>407</v>
      </c>
      <c r="C170" s="14" t="s">
        <v>188</v>
      </c>
      <c r="D170" s="10"/>
      <c r="E170" s="149">
        <f>VLOOKUP(A170,'A Employer Allocation - No 158'!A:G,7,FALSE)</f>
        <v>0</v>
      </c>
      <c r="F170" s="10"/>
      <c r="G170" s="174">
        <f t="shared" si="5"/>
        <v>0</v>
      </c>
      <c r="H170" s="149">
        <v>0</v>
      </c>
      <c r="I170"/>
      <c r="J170" s="156">
        <f t="shared" si="6"/>
        <v>0</v>
      </c>
      <c r="K170" s="10"/>
      <c r="L170" s="10"/>
      <c r="M170" s="132">
        <v>1.8137258978418303E-5</v>
      </c>
      <c r="N170"/>
      <c r="O170" s="131">
        <v>672</v>
      </c>
      <c r="P170" s="10"/>
      <c r="Q170" s="132">
        <v>1.8177780187045691E-5</v>
      </c>
      <c r="R170"/>
      <c r="S170" s="131">
        <v>525</v>
      </c>
      <c r="T170" s="10"/>
      <c r="U170" s="132">
        <v>3.3210877058116727E-5</v>
      </c>
      <c r="V170"/>
      <c r="W170" s="131">
        <v>1373.1351477235153</v>
      </c>
      <c r="X170" s="10"/>
      <c r="Y170" s="132">
        <v>3.9171848553694631E-5</v>
      </c>
      <c r="Z170" s="132"/>
      <c r="AA170" s="128">
        <v>1349.2963771827474</v>
      </c>
    </row>
    <row r="171" spans="1:27" x14ac:dyDescent="0.25">
      <c r="A171" s="13">
        <v>408</v>
      </c>
      <c r="C171" s="14" t="s">
        <v>189</v>
      </c>
      <c r="D171" s="10"/>
      <c r="E171" s="149">
        <f>VLOOKUP(A171,'A Employer Allocation - No 158'!A:G,7,FALSE)</f>
        <v>0</v>
      </c>
      <c r="F171" s="10"/>
      <c r="G171" s="174">
        <f t="shared" si="5"/>
        <v>0</v>
      </c>
      <c r="H171" s="149">
        <v>0</v>
      </c>
      <c r="I171"/>
      <c r="J171" s="156">
        <f t="shared" si="6"/>
        <v>0</v>
      </c>
      <c r="K171" s="10"/>
      <c r="L171" s="10"/>
      <c r="M171" s="132">
        <v>0</v>
      </c>
      <c r="N171"/>
      <c r="O171" s="131">
        <v>0</v>
      </c>
      <c r="P171" s="10"/>
      <c r="Q171" s="132">
        <v>0</v>
      </c>
      <c r="R171"/>
      <c r="S171" s="131">
        <v>0</v>
      </c>
      <c r="T171" s="10"/>
      <c r="U171" s="132">
        <v>0</v>
      </c>
      <c r="V171"/>
      <c r="W171" s="131">
        <v>0</v>
      </c>
      <c r="X171" s="10"/>
      <c r="Y171" s="132">
        <v>0</v>
      </c>
      <c r="Z171" s="132"/>
      <c r="AA171" s="128">
        <v>0</v>
      </c>
    </row>
    <row r="172" spans="1:27" x14ac:dyDescent="0.25">
      <c r="A172" s="13">
        <v>409</v>
      </c>
      <c r="C172" s="14" t="s">
        <v>190</v>
      </c>
      <c r="D172" s="10"/>
      <c r="E172" s="149">
        <f>VLOOKUP(A172,'A Employer Allocation - No 158'!A:G,7,FALSE)</f>
        <v>2.0724525663162164E-3</v>
      </c>
      <c r="F172" s="10"/>
      <c r="G172" s="174">
        <f t="shared" si="5"/>
        <v>82352.521224755648</v>
      </c>
      <c r="H172" s="149">
        <v>2.0911247469485956E-3</v>
      </c>
      <c r="I172"/>
      <c r="J172" s="156">
        <f t="shared" si="6"/>
        <v>68630.965129822536</v>
      </c>
      <c r="K172" s="10"/>
      <c r="L172" s="10"/>
      <c r="M172" s="132">
        <v>2.1475827810767557E-3</v>
      </c>
      <c r="N172"/>
      <c r="O172" s="131">
        <v>79546</v>
      </c>
      <c r="P172" s="10"/>
      <c r="Q172" s="132">
        <v>2.1322609828219943E-3</v>
      </c>
      <c r="R172"/>
      <c r="S172" s="131">
        <v>61629</v>
      </c>
      <c r="T172" s="10"/>
      <c r="U172" s="132">
        <v>2.2341269886426217E-3</v>
      </c>
      <c r="V172"/>
      <c r="W172" s="131">
        <v>92372.095058330291</v>
      </c>
      <c r="X172" s="10"/>
      <c r="Y172" s="132">
        <v>2.2933614574315105E-3</v>
      </c>
      <c r="Z172" s="132"/>
      <c r="AA172" s="128">
        <v>78996.126563728918</v>
      </c>
    </row>
    <row r="173" spans="1:27" x14ac:dyDescent="0.25">
      <c r="A173" s="13">
        <v>411</v>
      </c>
      <c r="C173" s="14" t="s">
        <v>191</v>
      </c>
      <c r="D173" s="10"/>
      <c r="E173" s="149">
        <f>VLOOKUP(A173,'A Employer Allocation - No 158'!A:G,7,FALSE)</f>
        <v>2.8714123587206572E-3</v>
      </c>
      <c r="F173" s="10"/>
      <c r="G173" s="174">
        <f t="shared" si="5"/>
        <v>114100.58355974364</v>
      </c>
      <c r="H173" s="149">
        <v>2.8508439077952795E-3</v>
      </c>
      <c r="I173"/>
      <c r="J173" s="156">
        <f t="shared" si="6"/>
        <v>93565.039155110004</v>
      </c>
      <c r="K173" s="10"/>
      <c r="L173" s="10"/>
      <c r="M173" s="132">
        <v>2.9501439605251981E-3</v>
      </c>
      <c r="N173"/>
      <c r="O173" s="131">
        <v>109272</v>
      </c>
      <c r="P173" s="10"/>
      <c r="Q173" s="132">
        <v>2.8816837956066287E-3</v>
      </c>
      <c r="R173"/>
      <c r="S173" s="131">
        <v>83289</v>
      </c>
      <c r="T173" s="10"/>
      <c r="U173" s="132">
        <v>2.8484742372514443E-3</v>
      </c>
      <c r="V173"/>
      <c r="W173" s="131">
        <v>117772.86356245023</v>
      </c>
      <c r="X173" s="10"/>
      <c r="Y173" s="132">
        <v>2.8991823671367829E-3</v>
      </c>
      <c r="Z173" s="132"/>
      <c r="AA173" s="128">
        <v>99863.968875699182</v>
      </c>
    </row>
    <row r="174" spans="1:27" x14ac:dyDescent="0.25">
      <c r="A174" s="13">
        <v>413</v>
      </c>
      <c r="C174" s="14" t="s">
        <v>192</v>
      </c>
      <c r="D174" s="10"/>
      <c r="E174" s="149">
        <f>VLOOKUP(A174,'A Employer Allocation - No 158'!A:G,7,FALSE)</f>
        <v>9.1641472514792659E-5</v>
      </c>
      <c r="F174" s="10"/>
      <c r="G174" s="174">
        <f t="shared" si="5"/>
        <v>3641.5339163862973</v>
      </c>
      <c r="H174" s="149">
        <v>1.0944252859187435E-4</v>
      </c>
      <c r="I174"/>
      <c r="J174" s="156">
        <f t="shared" si="6"/>
        <v>3591.916921488747</v>
      </c>
      <c r="K174" s="10"/>
      <c r="L174" s="10"/>
      <c r="M174" s="132">
        <v>1.0701083040039339E-4</v>
      </c>
      <c r="N174"/>
      <c r="O174" s="131">
        <v>3964</v>
      </c>
      <c r="P174" s="10"/>
      <c r="Q174" s="132">
        <v>9.0287830373641522E-5</v>
      </c>
      <c r="R174"/>
      <c r="S174" s="131">
        <v>2610</v>
      </c>
      <c r="T174" s="10"/>
      <c r="U174" s="132">
        <v>1.0082631851185949E-4</v>
      </c>
      <c r="V174"/>
      <c r="W174" s="131">
        <v>4168.7595760246177</v>
      </c>
      <c r="X174" s="10"/>
      <c r="Y174" s="132">
        <v>9.4945319914620992E-5</v>
      </c>
      <c r="Z174" s="132"/>
      <c r="AA174" s="128">
        <v>3270.444998674232</v>
      </c>
    </row>
    <row r="175" spans="1:27" x14ac:dyDescent="0.25">
      <c r="A175" s="13">
        <v>417</v>
      </c>
      <c r="C175" s="14" t="s">
        <v>193</v>
      </c>
      <c r="D175" s="10"/>
      <c r="E175" s="149">
        <f>VLOOKUP(A175,'A Employer Allocation - No 158'!A:G,7,FALSE)</f>
        <v>3.4653084514322348E-5</v>
      </c>
      <c r="F175" s="10"/>
      <c r="G175" s="174">
        <f t="shared" si="5"/>
        <v>1377.0008174621605</v>
      </c>
      <c r="H175" s="149">
        <v>3.0180183543005795E-5</v>
      </c>
      <c r="I175"/>
      <c r="J175" s="156">
        <f t="shared" si="6"/>
        <v>990.51724550347535</v>
      </c>
      <c r="K175" s="10"/>
      <c r="L175" s="10"/>
      <c r="M175" s="132">
        <v>3.8600985636225655E-5</v>
      </c>
      <c r="N175"/>
      <c r="O175" s="131">
        <v>1430</v>
      </c>
      <c r="P175" s="10"/>
      <c r="Q175" s="132">
        <v>3.9982075238707847E-5</v>
      </c>
      <c r="R175"/>
      <c r="S175" s="131">
        <v>1156</v>
      </c>
      <c r="T175" s="10"/>
      <c r="U175" s="132">
        <v>4.7863411247751042E-5</v>
      </c>
      <c r="V175"/>
      <c r="W175" s="131">
        <v>1978.9580431501831</v>
      </c>
      <c r="X175" s="10"/>
      <c r="Y175" s="132">
        <v>4.1867937445979781E-5</v>
      </c>
      <c r="Z175" s="132"/>
      <c r="AA175" s="128">
        <v>1442.1646769755557</v>
      </c>
    </row>
    <row r="176" spans="1:27" x14ac:dyDescent="0.25">
      <c r="A176" s="13">
        <v>423</v>
      </c>
      <c r="C176" s="14" t="s">
        <v>194</v>
      </c>
      <c r="D176" s="10"/>
      <c r="E176" s="149">
        <f>VLOOKUP(A176,'A Employer Allocation - No 158'!A:G,7,FALSE)</f>
        <v>5.0609170016848207E-4</v>
      </c>
      <c r="F176" s="10"/>
      <c r="G176" s="174">
        <f t="shared" si="5"/>
        <v>20110.437342303128</v>
      </c>
      <c r="H176" s="149">
        <v>4.4241921029530476E-4</v>
      </c>
      <c r="I176"/>
      <c r="J176" s="156">
        <f t="shared" si="6"/>
        <v>14520.251572197138</v>
      </c>
      <c r="K176" s="10"/>
      <c r="L176" s="10"/>
      <c r="M176" s="132">
        <v>4.4079587298166451E-4</v>
      </c>
      <c r="N176"/>
      <c r="O176" s="131">
        <v>16327</v>
      </c>
      <c r="P176" s="10"/>
      <c r="Q176" s="132">
        <v>4.2863697922683561E-4</v>
      </c>
      <c r="R176"/>
      <c r="S176" s="131">
        <v>12389</v>
      </c>
      <c r="T176" s="10"/>
      <c r="U176" s="132">
        <v>4.1066295396692646E-4</v>
      </c>
      <c r="V176"/>
      <c r="W176" s="131">
        <v>16979.248544781651</v>
      </c>
      <c r="X176" s="10"/>
      <c r="Y176" s="132">
        <v>3.6544390883837334E-4</v>
      </c>
      <c r="Z176" s="132"/>
      <c r="AA176" s="128">
        <v>12587.921184858445</v>
      </c>
    </row>
    <row r="177" spans="1:27" x14ac:dyDescent="0.25">
      <c r="A177" s="13">
        <v>425</v>
      </c>
      <c r="C177" s="14" t="s">
        <v>195</v>
      </c>
      <c r="D177" s="10"/>
      <c r="E177" s="149">
        <f>VLOOKUP(A177,'A Employer Allocation - No 158'!A:G,7,FALSE)</f>
        <v>1.4516239686661182E-3</v>
      </c>
      <c r="F177" s="10"/>
      <c r="G177" s="174">
        <f t="shared" si="5"/>
        <v>57682.8129303975</v>
      </c>
      <c r="H177" s="149">
        <v>1.4982854431347284E-3</v>
      </c>
      <c r="I177"/>
      <c r="J177" s="156">
        <f t="shared" si="6"/>
        <v>49173.908037934962</v>
      </c>
      <c r="K177" s="10"/>
      <c r="L177" s="10"/>
      <c r="M177" s="132">
        <v>1.5238263057225712E-3</v>
      </c>
      <c r="N177"/>
      <c r="O177" s="131">
        <v>56442</v>
      </c>
      <c r="P177" s="10"/>
      <c r="Q177" s="132">
        <v>1.4967854101764196E-3</v>
      </c>
      <c r="R177"/>
      <c r="S177" s="131">
        <v>43262</v>
      </c>
      <c r="T177" s="10"/>
      <c r="U177" s="132">
        <v>1.4116003144248545E-3</v>
      </c>
      <c r="V177"/>
      <c r="W177" s="131">
        <v>58363.95115017322</v>
      </c>
      <c r="X177" s="10"/>
      <c r="Y177" s="132">
        <v>1.2455545113692064E-3</v>
      </c>
      <c r="Z177" s="132"/>
      <c r="AA177" s="128">
        <v>42903.826391302217</v>
      </c>
    </row>
    <row r="178" spans="1:27" x14ac:dyDescent="0.25">
      <c r="A178" s="13">
        <v>440</v>
      </c>
      <c r="C178" s="14" t="s">
        <v>196</v>
      </c>
      <c r="D178" s="10"/>
      <c r="E178" s="149">
        <f>VLOOKUP(A178,'A Employer Allocation - No 158'!A:G,7,FALSE)</f>
        <v>9.0372973167052745E-3</v>
      </c>
      <c r="F178" s="10"/>
      <c r="G178" s="174">
        <f t="shared" si="5"/>
        <v>359112.78800039907</v>
      </c>
      <c r="H178" s="149">
        <v>8.8412666533640334E-3</v>
      </c>
      <c r="I178"/>
      <c r="J178" s="156">
        <f t="shared" si="6"/>
        <v>290171.43251540599</v>
      </c>
      <c r="K178" s="10"/>
      <c r="L178" s="10"/>
      <c r="M178" s="132">
        <v>8.8313339626936577E-3</v>
      </c>
      <c r="N178"/>
      <c r="O178" s="131">
        <v>327109</v>
      </c>
      <c r="P178" s="10"/>
      <c r="Q178" s="132">
        <v>8.9103813453334426E-3</v>
      </c>
      <c r="R178"/>
      <c r="S178" s="131">
        <v>257537</v>
      </c>
      <c r="T178" s="10"/>
      <c r="U178" s="132">
        <v>8.9925033055007503E-3</v>
      </c>
      <c r="V178"/>
      <c r="W178" s="131">
        <v>371803.56101993233</v>
      </c>
      <c r="X178" s="10"/>
      <c r="Y178" s="132">
        <v>9.0123754837081807E-3</v>
      </c>
      <c r="Z178" s="132"/>
      <c r="AA178" s="128">
        <v>310436.34750372561</v>
      </c>
    </row>
    <row r="179" spans="1:27" x14ac:dyDescent="0.25">
      <c r="A179" s="13">
        <v>450</v>
      </c>
      <c r="C179" s="14" t="s">
        <v>197</v>
      </c>
      <c r="D179" s="10"/>
      <c r="E179" s="149">
        <f>VLOOKUP(A179,'A Employer Allocation - No 158'!A:G,7,FALSE)</f>
        <v>0</v>
      </c>
      <c r="F179" s="10"/>
      <c r="G179" s="174">
        <f t="shared" si="5"/>
        <v>0</v>
      </c>
      <c r="H179" s="149">
        <v>0</v>
      </c>
      <c r="I179"/>
      <c r="J179" s="156">
        <f t="shared" si="6"/>
        <v>0</v>
      </c>
      <c r="K179" s="10"/>
      <c r="L179" s="10"/>
      <c r="M179" s="132">
        <v>0</v>
      </c>
      <c r="N179"/>
      <c r="O179" s="131">
        <v>0</v>
      </c>
      <c r="P179" s="10"/>
      <c r="Q179" s="132">
        <v>0</v>
      </c>
      <c r="R179"/>
      <c r="S179" s="131">
        <v>0</v>
      </c>
      <c r="T179" s="10"/>
      <c r="U179" s="132">
        <v>0</v>
      </c>
      <c r="V179"/>
      <c r="W179" s="131">
        <v>0</v>
      </c>
      <c r="X179" s="10"/>
      <c r="Y179" s="132">
        <v>0</v>
      </c>
      <c r="Z179" s="132"/>
      <c r="AA179" s="128">
        <v>0</v>
      </c>
    </row>
    <row r="180" spans="1:27" x14ac:dyDescent="0.25">
      <c r="A180" s="13">
        <v>451</v>
      </c>
      <c r="C180" s="14" t="s">
        <v>198</v>
      </c>
      <c r="D180" s="10"/>
      <c r="E180" s="149">
        <f>VLOOKUP(A180,'A Employer Allocation - No 158'!A:G,7,FALSE)</f>
        <v>0</v>
      </c>
      <c r="F180" s="10"/>
      <c r="G180" s="174">
        <f t="shared" si="5"/>
        <v>0</v>
      </c>
      <c r="H180" s="149">
        <v>0</v>
      </c>
      <c r="I180"/>
      <c r="J180" s="156">
        <f t="shared" si="6"/>
        <v>0</v>
      </c>
      <c r="K180" s="10"/>
      <c r="L180" s="10"/>
      <c r="M180" s="132">
        <v>0</v>
      </c>
      <c r="N180"/>
      <c r="O180" s="131">
        <v>0</v>
      </c>
      <c r="P180" s="10"/>
      <c r="Q180" s="132">
        <v>0</v>
      </c>
      <c r="R180"/>
      <c r="S180" s="131">
        <v>0</v>
      </c>
      <c r="T180" s="10"/>
      <c r="U180" s="132">
        <v>0</v>
      </c>
      <c r="V180"/>
      <c r="W180" s="131">
        <v>0</v>
      </c>
      <c r="X180" s="10"/>
      <c r="Y180" s="132">
        <v>0</v>
      </c>
      <c r="Z180" s="132"/>
      <c r="AA180" s="128">
        <v>0</v>
      </c>
    </row>
    <row r="181" spans="1:27" x14ac:dyDescent="0.25">
      <c r="A181" s="13">
        <v>452</v>
      </c>
      <c r="C181" s="14" t="s">
        <v>199</v>
      </c>
      <c r="D181" s="10"/>
      <c r="E181" s="149">
        <f>VLOOKUP(A181,'A Employer Allocation - No 158'!A:G,7,FALSE)</f>
        <v>0</v>
      </c>
      <c r="F181" s="10"/>
      <c r="G181" s="174">
        <f t="shared" si="5"/>
        <v>0</v>
      </c>
      <c r="H181" s="149">
        <v>0</v>
      </c>
      <c r="I181"/>
      <c r="J181" s="156">
        <f t="shared" si="6"/>
        <v>0</v>
      </c>
      <c r="K181" s="10"/>
      <c r="L181" s="10"/>
      <c r="M181" s="132">
        <v>0</v>
      </c>
      <c r="N181"/>
      <c r="O181" s="131">
        <v>0</v>
      </c>
      <c r="P181" s="10"/>
      <c r="Q181" s="132">
        <v>0</v>
      </c>
      <c r="R181"/>
      <c r="S181" s="131">
        <v>0</v>
      </c>
      <c r="T181" s="10"/>
      <c r="U181" s="132">
        <v>0</v>
      </c>
      <c r="V181"/>
      <c r="W181" s="131">
        <v>0</v>
      </c>
      <c r="X181" s="10"/>
      <c r="Y181" s="132">
        <v>0</v>
      </c>
      <c r="Z181" s="132"/>
      <c r="AA181" s="128">
        <v>0</v>
      </c>
    </row>
    <row r="182" spans="1:27" x14ac:dyDescent="0.25">
      <c r="A182" s="13">
        <v>453</v>
      </c>
      <c r="C182" s="14" t="s">
        <v>200</v>
      </c>
      <c r="D182" s="10"/>
      <c r="E182" s="149">
        <f>VLOOKUP(A182,'A Employer Allocation - No 158'!A:G,7,FALSE)</f>
        <v>0</v>
      </c>
      <c r="F182" s="10"/>
      <c r="G182" s="174">
        <f t="shared" si="5"/>
        <v>0</v>
      </c>
      <c r="H182" s="149">
        <v>0</v>
      </c>
      <c r="I182"/>
      <c r="J182" s="156">
        <f t="shared" si="6"/>
        <v>0</v>
      </c>
      <c r="K182" s="10"/>
      <c r="L182" s="10"/>
      <c r="M182" s="132">
        <v>0</v>
      </c>
      <c r="N182"/>
      <c r="O182" s="131">
        <v>0</v>
      </c>
      <c r="P182" s="10"/>
      <c r="Q182" s="132">
        <v>0</v>
      </c>
      <c r="R182"/>
      <c r="S182" s="131">
        <v>0</v>
      </c>
      <c r="T182" s="10"/>
      <c r="U182" s="132">
        <v>0</v>
      </c>
      <c r="V182"/>
      <c r="W182" s="131">
        <v>0</v>
      </c>
      <c r="X182" s="10"/>
      <c r="Y182" s="132">
        <v>0</v>
      </c>
      <c r="Z182" s="132"/>
      <c r="AA182" s="128">
        <v>0</v>
      </c>
    </row>
    <row r="183" spans="1:27" x14ac:dyDescent="0.25">
      <c r="A183" s="13">
        <v>454</v>
      </c>
      <c r="C183" s="14" t="s">
        <v>201</v>
      </c>
      <c r="D183" s="10"/>
      <c r="E183" s="149">
        <f>VLOOKUP(A183,'A Employer Allocation - No 158'!A:G,7,FALSE)</f>
        <v>3.4192203878274906E-5</v>
      </c>
      <c r="F183" s="10"/>
      <c r="G183" s="174">
        <f t="shared" si="5"/>
        <v>1358.6869206912249</v>
      </c>
      <c r="H183" s="149">
        <v>3.1169767144536534E-5</v>
      </c>
      <c r="I183"/>
      <c r="J183" s="156">
        <f t="shared" si="6"/>
        <v>1022.9954980557463</v>
      </c>
      <c r="K183" s="10"/>
      <c r="L183" s="10"/>
      <c r="M183" s="132">
        <v>3.9282636489504454E-5</v>
      </c>
      <c r="N183"/>
      <c r="O183" s="131">
        <v>1455</v>
      </c>
      <c r="P183" s="10"/>
      <c r="Q183" s="132">
        <v>4.2680195600817469E-5</v>
      </c>
      <c r="R183"/>
      <c r="S183" s="131">
        <v>1234</v>
      </c>
      <c r="T183" s="10"/>
      <c r="U183" s="132">
        <v>3.7287465318980623E-5</v>
      </c>
      <c r="V183"/>
      <c r="W183" s="131">
        <v>1541.6855480635516</v>
      </c>
      <c r="X183" s="10"/>
      <c r="Y183" s="132">
        <v>2.4741941253906044E-5</v>
      </c>
      <c r="Z183" s="132"/>
      <c r="AA183" s="128">
        <v>852.25009620371964</v>
      </c>
    </row>
    <row r="184" spans="1:27" x14ac:dyDescent="0.25">
      <c r="A184" s="13">
        <v>501</v>
      </c>
      <c r="C184" s="14" t="s">
        <v>202</v>
      </c>
      <c r="D184" s="10"/>
      <c r="E184" s="149">
        <f>VLOOKUP(A184,'A Employer Allocation - No 158'!A:G,7,FALSE)</f>
        <v>8.8228735125984101E-2</v>
      </c>
      <c r="F184" s="10"/>
      <c r="G184" s="174">
        <f t="shared" si="5"/>
        <v>3505922.8376025083</v>
      </c>
      <c r="H184" s="149">
        <v>8.8074081647180585E-2</v>
      </c>
      <c r="I184"/>
      <c r="J184" s="156">
        <f t="shared" si="6"/>
        <v>2890601.9285502643</v>
      </c>
      <c r="K184" s="10"/>
      <c r="L184" s="10"/>
      <c r="M184" s="132">
        <v>8.8342688204667272E-2</v>
      </c>
      <c r="N184"/>
      <c r="O184" s="131">
        <v>3272170</v>
      </c>
      <c r="P184" s="10"/>
      <c r="Q184" s="132">
        <v>8.9733507698266463E-2</v>
      </c>
      <c r="R184"/>
      <c r="S184" s="131">
        <v>2593568</v>
      </c>
      <c r="T184" s="10"/>
      <c r="U184" s="132">
        <v>9.0558419129972034E-2</v>
      </c>
      <c r="V184"/>
      <c r="W184" s="131">
        <v>3744223.5570003209</v>
      </c>
      <c r="X184" s="10"/>
      <c r="Y184" s="132">
        <v>8.9977648410965214E-2</v>
      </c>
      <c r="Z184" s="132"/>
      <c r="AA184" s="128">
        <v>3099330.756931752</v>
      </c>
    </row>
    <row r="185" spans="1:27" x14ac:dyDescent="0.25">
      <c r="A185" s="13">
        <v>502</v>
      </c>
      <c r="C185" s="14" t="s">
        <v>203</v>
      </c>
      <c r="D185" s="10"/>
      <c r="E185" s="149">
        <f>VLOOKUP(A185,'A Employer Allocation - No 158'!A:G,7,FALSE)</f>
        <v>0</v>
      </c>
      <c r="F185" s="10"/>
      <c r="G185" s="174">
        <f t="shared" si="5"/>
        <v>0</v>
      </c>
      <c r="H185" s="149">
        <v>0</v>
      </c>
      <c r="I185"/>
      <c r="J185" s="156">
        <f t="shared" si="6"/>
        <v>0</v>
      </c>
      <c r="K185" s="10"/>
      <c r="L185" s="10"/>
      <c r="M185" s="132">
        <v>0</v>
      </c>
      <c r="N185"/>
      <c r="O185" s="131">
        <v>0</v>
      </c>
      <c r="P185" s="10"/>
      <c r="Q185" s="132">
        <v>0</v>
      </c>
      <c r="R185"/>
      <c r="S185" s="131">
        <v>0</v>
      </c>
      <c r="T185" s="10"/>
      <c r="U185" s="132">
        <v>0</v>
      </c>
      <c r="V185"/>
      <c r="W185" s="131">
        <v>0</v>
      </c>
      <c r="X185" s="10"/>
      <c r="Y185" s="132">
        <v>0</v>
      </c>
      <c r="Z185" s="132"/>
      <c r="AA185" s="128">
        <v>0</v>
      </c>
    </row>
    <row r="186" spans="1:27" x14ac:dyDescent="0.25">
      <c r="A186" s="13">
        <v>505</v>
      </c>
      <c r="C186" s="14" t="s">
        <v>204</v>
      </c>
      <c r="D186" s="10"/>
      <c r="E186" s="149">
        <f>VLOOKUP(A186,'A Employer Allocation - No 158'!A:G,7,FALSE)</f>
        <v>6.4062159733991968E-4</v>
      </c>
      <c r="F186" s="10"/>
      <c r="G186" s="174">
        <f t="shared" si="5"/>
        <v>25456.217695610663</v>
      </c>
      <c r="H186" s="149">
        <v>7.3425579494929786E-4</v>
      </c>
      <c r="I186"/>
      <c r="J186" s="156">
        <f t="shared" si="6"/>
        <v>24098.363300931349</v>
      </c>
      <c r="K186" s="10"/>
      <c r="L186" s="10"/>
      <c r="M186" s="132">
        <v>7.1303101786632369E-4</v>
      </c>
      <c r="N186"/>
      <c r="O186" s="131">
        <v>26410</v>
      </c>
      <c r="P186" s="10"/>
      <c r="Q186" s="132">
        <v>6.4286673140358458E-4</v>
      </c>
      <c r="R186"/>
      <c r="S186" s="131">
        <v>18581</v>
      </c>
      <c r="T186" s="10"/>
      <c r="U186" s="132">
        <v>6.4998089507398225E-4</v>
      </c>
      <c r="V186"/>
      <c r="W186" s="131">
        <v>26874.075346250025</v>
      </c>
      <c r="X186" s="10"/>
      <c r="Y186" s="132">
        <v>6.1156588281861509E-4</v>
      </c>
      <c r="Z186" s="132"/>
      <c r="AA186" s="128">
        <v>21065.731145279224</v>
      </c>
    </row>
    <row r="187" spans="1:27" x14ac:dyDescent="0.25">
      <c r="A187" s="13">
        <v>506</v>
      </c>
      <c r="C187" s="14" t="s">
        <v>205</v>
      </c>
      <c r="D187" s="10"/>
      <c r="E187" s="149">
        <f>VLOOKUP(A187,'A Employer Allocation - No 158'!A:G,7,FALSE)</f>
        <v>2.5524498016955377E-4</v>
      </c>
      <c r="F187" s="10"/>
      <c r="G187" s="174">
        <f t="shared" si="5"/>
        <v>10142.604944772595</v>
      </c>
      <c r="H187" s="149">
        <v>2.4266977100086511E-4</v>
      </c>
      <c r="I187"/>
      <c r="J187" s="156">
        <f t="shared" si="6"/>
        <v>7964.4510046209134</v>
      </c>
      <c r="K187" s="10"/>
      <c r="L187" s="10"/>
      <c r="M187" s="132">
        <v>2.4111728221861916E-4</v>
      </c>
      <c r="N187"/>
      <c r="O187" s="131">
        <v>8931</v>
      </c>
      <c r="P187" s="10"/>
      <c r="Q187" s="132">
        <v>2.4090121191513324E-4</v>
      </c>
      <c r="R187"/>
      <c r="S187" s="131">
        <v>6963</v>
      </c>
      <c r="T187" s="10"/>
      <c r="U187" s="132">
        <v>2.538111990025821E-4</v>
      </c>
      <c r="V187"/>
      <c r="W187" s="131">
        <v>10494.064267752172</v>
      </c>
      <c r="X187" s="10"/>
      <c r="Y187" s="132">
        <v>2.642465930155073E-4</v>
      </c>
      <c r="Z187" s="132"/>
      <c r="AA187" s="128">
        <v>9102.1226672510165</v>
      </c>
    </row>
    <row r="188" spans="1:27" x14ac:dyDescent="0.25">
      <c r="A188" s="13">
        <v>507</v>
      </c>
      <c r="C188" s="14" t="s">
        <v>206</v>
      </c>
      <c r="D188" s="10"/>
      <c r="E188" s="149">
        <f>VLOOKUP(A188,'A Employer Allocation - No 158'!A:G,7,FALSE)</f>
        <v>0</v>
      </c>
      <c r="F188" s="10"/>
      <c r="G188" s="174">
        <f t="shared" si="5"/>
        <v>0</v>
      </c>
      <c r="H188" s="149">
        <v>0</v>
      </c>
      <c r="I188"/>
      <c r="J188" s="156">
        <f t="shared" si="6"/>
        <v>0</v>
      </c>
      <c r="K188" s="10"/>
      <c r="L188" s="10"/>
      <c r="M188" s="132">
        <v>0</v>
      </c>
      <c r="N188"/>
      <c r="O188" s="131">
        <v>0</v>
      </c>
      <c r="P188" s="10"/>
      <c r="Q188" s="132">
        <v>0</v>
      </c>
      <c r="R188"/>
      <c r="S188" s="131">
        <v>0</v>
      </c>
      <c r="T188" s="10"/>
      <c r="U188" s="132">
        <v>0</v>
      </c>
      <c r="V188"/>
      <c r="W188" s="131">
        <v>0</v>
      </c>
      <c r="X188" s="10"/>
      <c r="Y188" s="132">
        <v>0</v>
      </c>
      <c r="Z188" s="132"/>
      <c r="AA188" s="128">
        <v>0</v>
      </c>
    </row>
    <row r="189" spans="1:27" x14ac:dyDescent="0.25">
      <c r="A189" s="13">
        <v>522</v>
      </c>
      <c r="C189" t="s">
        <v>420</v>
      </c>
      <c r="D189" s="10"/>
      <c r="E189" s="149">
        <f>VLOOKUP(A189,'A Employer Allocation - No 158'!A:G,7,FALSE)</f>
        <v>1.5909914546720393E-4</v>
      </c>
      <c r="F189" s="10"/>
      <c r="G189" s="174">
        <f t="shared" si="5"/>
        <v>6322.0823322473343</v>
      </c>
      <c r="H189" s="149">
        <v>3.6476610256594852E-6</v>
      </c>
      <c r="I189"/>
      <c r="J189" s="156">
        <f t="shared" si="6"/>
        <v>119.71667258146738</v>
      </c>
      <c r="K189" s="10"/>
      <c r="L189" s="10"/>
      <c r="M189" s="132">
        <v>0</v>
      </c>
      <c r="N189"/>
      <c r="O189" s="131"/>
      <c r="P189" s="10"/>
      <c r="Q189" s="132">
        <v>0</v>
      </c>
      <c r="R189"/>
      <c r="S189" s="131"/>
      <c r="T189" s="10"/>
      <c r="U189" s="132">
        <v>0</v>
      </c>
      <c r="V189"/>
      <c r="W189" s="131"/>
      <c r="X189" s="10"/>
      <c r="Y189" s="132">
        <v>0</v>
      </c>
      <c r="Z189" s="132"/>
      <c r="AA189" s="128"/>
    </row>
    <row r="190" spans="1:27" x14ac:dyDescent="0.25">
      <c r="A190" s="13">
        <v>601</v>
      </c>
      <c r="C190" s="14" t="s">
        <v>207</v>
      </c>
      <c r="D190" s="10"/>
      <c r="E190" s="149">
        <f>VLOOKUP(A190,'A Employer Allocation - No 158'!A:G,7,FALSE)</f>
        <v>3.3390781358586842E-2</v>
      </c>
      <c r="F190" s="10"/>
      <c r="G190" s="174">
        <f t="shared" si="5"/>
        <v>1326840.9975877004</v>
      </c>
      <c r="H190" s="149">
        <v>3.3431325445660139E-2</v>
      </c>
      <c r="I190"/>
      <c r="J190" s="156">
        <f t="shared" si="6"/>
        <v>1097220.1128856193</v>
      </c>
      <c r="K190" s="10"/>
      <c r="L190" s="10"/>
      <c r="M190" s="132">
        <v>3.3533685917515647E-2</v>
      </c>
      <c r="N190"/>
      <c r="O190" s="131">
        <v>1242073</v>
      </c>
      <c r="P190" s="10"/>
      <c r="Q190" s="132">
        <v>3.3716770196996794E-2</v>
      </c>
      <c r="R190"/>
      <c r="S190" s="131">
        <v>974516</v>
      </c>
      <c r="T190" s="10"/>
      <c r="U190" s="132">
        <v>3.3772491465219601E-2</v>
      </c>
      <c r="V190"/>
      <c r="W190" s="131">
        <v>1396355.6269813008</v>
      </c>
      <c r="X190" s="10"/>
      <c r="Y190" s="132">
        <v>3.3981418609333985E-2</v>
      </c>
      <c r="Z190" s="132"/>
      <c r="AA190" s="128">
        <v>1170509.0955371861</v>
      </c>
    </row>
    <row r="191" spans="1:27" x14ac:dyDescent="0.25">
      <c r="A191" s="13">
        <v>602</v>
      </c>
      <c r="C191" s="14" t="s">
        <v>208</v>
      </c>
      <c r="D191" s="10"/>
      <c r="E191" s="149">
        <f>VLOOKUP(A191,'A Employer Allocation - No 158'!A:G,7,FALSE)</f>
        <v>5.6220433206826161E-3</v>
      </c>
      <c r="F191" s="10"/>
      <c r="G191" s="174">
        <f t="shared" si="5"/>
        <v>223401.70743496166</v>
      </c>
      <c r="H191" s="149">
        <v>5.2295091429241571E-3</v>
      </c>
      <c r="I191"/>
      <c r="J191" s="156">
        <f t="shared" si="6"/>
        <v>171633.11761186799</v>
      </c>
      <c r="K191" s="10"/>
      <c r="L191" s="10"/>
      <c r="M191" s="132">
        <v>5.0348185543374118E-3</v>
      </c>
      <c r="N191"/>
      <c r="O191" s="131">
        <v>186487</v>
      </c>
      <c r="P191" s="10"/>
      <c r="Q191" s="132">
        <v>4.7944552402651736E-3</v>
      </c>
      <c r="R191"/>
      <c r="S191" s="131">
        <v>138574</v>
      </c>
      <c r="T191" s="10"/>
      <c r="U191" s="132">
        <v>4.6308945406721121E-3</v>
      </c>
      <c r="V191"/>
      <c r="W191" s="131">
        <v>191468.71815731595</v>
      </c>
      <c r="X191" s="10"/>
      <c r="Y191" s="132">
        <v>4.4142975716513384E-3</v>
      </c>
      <c r="Z191" s="132"/>
      <c r="AA191" s="128">
        <v>152052.96510506319</v>
      </c>
    </row>
    <row r="192" spans="1:27" x14ac:dyDescent="0.25">
      <c r="A192" s="13">
        <v>606</v>
      </c>
      <c r="C192" s="14" t="s">
        <v>209</v>
      </c>
      <c r="D192" s="10"/>
      <c r="E192" s="149">
        <f>VLOOKUP(A192,'A Employer Allocation - No 158'!A:G,7,FALSE)</f>
        <v>1.0146419830105555E-4</v>
      </c>
      <c r="F192" s="10"/>
      <c r="G192" s="174">
        <f t="shared" si="5"/>
        <v>4031.8570759826762</v>
      </c>
      <c r="H192" s="149">
        <v>1.0471893877447357E-4</v>
      </c>
      <c r="I192"/>
      <c r="J192" s="156">
        <f t="shared" si="6"/>
        <v>3436.8881368508755</v>
      </c>
      <c r="K192" s="10"/>
      <c r="L192" s="10"/>
      <c r="M192" s="132">
        <v>9.9224473043271205E-5</v>
      </c>
      <c r="N192"/>
      <c r="O192" s="131">
        <v>3675</v>
      </c>
      <c r="P192" s="10"/>
      <c r="Q192" s="132">
        <v>1.0673523054564514E-4</v>
      </c>
      <c r="R192"/>
      <c r="S192" s="131">
        <v>3085</v>
      </c>
      <c r="T192" s="10"/>
      <c r="U192" s="132">
        <v>1.0259959458626176E-4</v>
      </c>
      <c r="V192"/>
      <c r="W192" s="131">
        <v>4242.077353815248</v>
      </c>
      <c r="X192" s="10"/>
      <c r="Y192" s="132">
        <v>8.5918193537699132E-5</v>
      </c>
      <c r="Z192" s="132"/>
      <c r="AA192" s="128">
        <v>2959.5005483490081</v>
      </c>
    </row>
    <row r="193" spans="1:27" x14ac:dyDescent="0.25">
      <c r="A193" s="13">
        <v>701</v>
      </c>
      <c r="C193" s="14" t="s">
        <v>210</v>
      </c>
      <c r="D193" s="10"/>
      <c r="E193" s="149">
        <f>VLOOKUP(A193,'A Employer Allocation - No 158'!A:G,7,FALSE)</f>
        <v>4.1399415476528426E-3</v>
      </c>
      <c r="F193" s="10"/>
      <c r="G193" s="174">
        <f t="shared" si="5"/>
        <v>164507.8057339279</v>
      </c>
      <c r="H193" s="149">
        <v>3.9588160768408804E-3</v>
      </c>
      <c r="I193"/>
      <c r="J193" s="156">
        <f t="shared" si="6"/>
        <v>129928.81869984692</v>
      </c>
      <c r="K193" s="10"/>
      <c r="L193" s="10"/>
      <c r="M193" s="132">
        <v>3.8676986364940486E-3</v>
      </c>
      <c r="N193"/>
      <c r="O193" s="131">
        <v>143258</v>
      </c>
      <c r="P193" s="10"/>
      <c r="Q193" s="132">
        <v>3.8487175917633456E-3</v>
      </c>
      <c r="R193"/>
      <c r="S193" s="131">
        <v>111240</v>
      </c>
      <c r="T193" s="10"/>
      <c r="U193" s="132">
        <v>3.7675701285868847E-3</v>
      </c>
      <c r="V193"/>
      <c r="W193" s="131">
        <v>155773.75315992994</v>
      </c>
      <c r="X193" s="10"/>
      <c r="Y193" s="132">
        <v>3.6576123184993586E-3</v>
      </c>
      <c r="Z193" s="132"/>
      <c r="AA193" s="128">
        <v>125988.51554644572</v>
      </c>
    </row>
    <row r="194" spans="1:27" x14ac:dyDescent="0.25">
      <c r="A194" s="13">
        <v>702</v>
      </c>
      <c r="C194" s="14" t="s">
        <v>211</v>
      </c>
      <c r="D194" s="10"/>
      <c r="E194" s="149">
        <f>VLOOKUP(A194,'A Employer Allocation - No 158'!A:G,7,FALSE)</f>
        <v>2.3821801032582342E-3</v>
      </c>
      <c r="F194" s="10"/>
      <c r="G194" s="174">
        <f t="shared" si="5"/>
        <v>94660.085689426225</v>
      </c>
      <c r="H194" s="149">
        <v>2.3877238614077312E-3</v>
      </c>
      <c r="I194"/>
      <c r="J194" s="156">
        <f t="shared" si="6"/>
        <v>78365.383658265113</v>
      </c>
      <c r="K194" s="10"/>
      <c r="L194" s="10"/>
      <c r="M194" s="132">
        <v>2.4209180903900524E-3</v>
      </c>
      <c r="N194"/>
      <c r="O194" s="131">
        <v>89670</v>
      </c>
      <c r="P194" s="10"/>
      <c r="Q194" s="132">
        <v>2.4888766492989029E-3</v>
      </c>
      <c r="R194"/>
      <c r="S194" s="131">
        <v>71936</v>
      </c>
      <c r="T194" s="10"/>
      <c r="U194" s="132">
        <v>2.5889520982367905E-3</v>
      </c>
      <c r="V194"/>
      <c r="W194" s="131">
        <v>107042.67507420869</v>
      </c>
      <c r="X194" s="10"/>
      <c r="Y194" s="132">
        <v>2.5466713952550738E-3</v>
      </c>
      <c r="Z194" s="132"/>
      <c r="AA194" s="128">
        <v>87721.529985556539</v>
      </c>
    </row>
    <row r="195" spans="1:27" x14ac:dyDescent="0.25">
      <c r="A195" s="13">
        <v>703</v>
      </c>
      <c r="C195" s="14" t="s">
        <v>212</v>
      </c>
      <c r="D195" s="10"/>
      <c r="E195" s="149">
        <f>VLOOKUP(A195,'A Employer Allocation - No 158'!A:G,7,FALSE)</f>
        <v>6.8526932606481463E-3</v>
      </c>
      <c r="F195" s="10"/>
      <c r="G195" s="174">
        <f t="shared" si="5"/>
        <v>272303.73151428718</v>
      </c>
      <c r="H195" s="149">
        <v>7.2227133650451508E-3</v>
      </c>
      <c r="I195"/>
      <c r="J195" s="156">
        <f t="shared" si="6"/>
        <v>237050.31936638567</v>
      </c>
      <c r="K195" s="10"/>
      <c r="L195" s="10"/>
      <c r="M195" s="132">
        <v>7.6112323981366251E-3</v>
      </c>
      <c r="N195"/>
      <c r="O195" s="131">
        <v>281917</v>
      </c>
      <c r="P195" s="10"/>
      <c r="Q195" s="132">
        <v>7.5392021024704861E-3</v>
      </c>
      <c r="R195"/>
      <c r="S195" s="131">
        <v>217906</v>
      </c>
      <c r="T195" s="10"/>
      <c r="U195" s="132">
        <v>7.6507129059151264E-3</v>
      </c>
      <c r="V195"/>
      <c r="W195" s="131">
        <v>316325.96687736199</v>
      </c>
      <c r="X195" s="10"/>
      <c r="Y195" s="132">
        <v>7.6775676098462141E-3</v>
      </c>
      <c r="Z195" s="132"/>
      <c r="AA195" s="128">
        <v>264458.13879171718</v>
      </c>
    </row>
    <row r="196" spans="1:27" x14ac:dyDescent="0.25">
      <c r="A196" s="13">
        <v>704</v>
      </c>
      <c r="C196" s="14" t="s">
        <v>213</v>
      </c>
      <c r="D196" s="10"/>
      <c r="E196" s="149">
        <f>VLOOKUP(A196,'A Employer Allocation - No 158'!A:G,7,FALSE)</f>
        <v>5.7344575786998347E-3</v>
      </c>
      <c r="F196" s="10"/>
      <c r="G196" s="174">
        <f t="shared" si="5"/>
        <v>227868.68425257035</v>
      </c>
      <c r="H196" s="149">
        <v>6.1979246285097447E-3</v>
      </c>
      <c r="I196"/>
      <c r="J196" s="156">
        <f t="shared" si="6"/>
        <v>203416.63005864524</v>
      </c>
      <c r="K196" s="10"/>
      <c r="L196" s="10"/>
      <c r="M196" s="132">
        <v>6.1672494607429608E-3</v>
      </c>
      <c r="N196"/>
      <c r="O196" s="131">
        <v>228432</v>
      </c>
      <c r="P196" s="10"/>
      <c r="Q196" s="132">
        <v>5.9940564636008151E-3</v>
      </c>
      <c r="R196"/>
      <c r="S196" s="131">
        <v>173246</v>
      </c>
      <c r="T196" s="10"/>
      <c r="U196" s="132">
        <v>6.6426081122223394E-3</v>
      </c>
      <c r="V196"/>
      <c r="W196" s="131">
        <v>274644.91996054124</v>
      </c>
      <c r="X196" s="10"/>
      <c r="Y196" s="132">
        <v>6.8162640828882716E-3</v>
      </c>
      <c r="Z196" s="132"/>
      <c r="AA196" s="128">
        <v>234790.05389176519</v>
      </c>
    </row>
    <row r="197" spans="1:27" x14ac:dyDescent="0.25">
      <c r="A197" s="13">
        <v>705</v>
      </c>
      <c r="C197" s="14" t="s">
        <v>214</v>
      </c>
      <c r="D197" s="10"/>
      <c r="E197" s="149">
        <f>VLOOKUP(A197,'A Employer Allocation - No 158'!A:G,7,FALSE)</f>
        <v>5.0621164518293545E-3</v>
      </c>
      <c r="F197" s="10"/>
      <c r="G197" s="174">
        <f t="shared" si="5"/>
        <v>201152.03566876429</v>
      </c>
      <c r="H197" s="149">
        <v>5.120282477307809E-3</v>
      </c>
      <c r="I197"/>
      <c r="J197" s="156">
        <f t="shared" si="6"/>
        <v>168048.28533913958</v>
      </c>
      <c r="K197" s="10"/>
      <c r="L197" s="10"/>
      <c r="M197" s="132">
        <v>5.1643898560545945E-3</v>
      </c>
      <c r="N197"/>
      <c r="O197" s="131">
        <v>191287</v>
      </c>
      <c r="P197" s="10"/>
      <c r="Q197" s="132">
        <v>5.2265362366095145E-3</v>
      </c>
      <c r="R197"/>
      <c r="S197" s="131">
        <v>151063</v>
      </c>
      <c r="T197" s="10"/>
      <c r="U197" s="132">
        <v>5.2849493694020564E-3</v>
      </c>
      <c r="V197"/>
      <c r="W197" s="131">
        <v>218511.23414675362</v>
      </c>
      <c r="X197" s="10"/>
      <c r="Y197" s="132">
        <v>5.3501614031881686E-3</v>
      </c>
      <c r="Z197" s="132"/>
      <c r="AA197" s="128">
        <v>184289.32167368647</v>
      </c>
    </row>
    <row r="198" spans="1:27" x14ac:dyDescent="0.25">
      <c r="A198" s="13">
        <v>706</v>
      </c>
      <c r="C198" s="14" t="s">
        <v>215</v>
      </c>
      <c r="D198" s="10"/>
      <c r="E198" s="149">
        <f>VLOOKUP(A198,'A Employer Allocation - No 158'!A:G,7,FALSE)</f>
        <v>6.504150621793256E-3</v>
      </c>
      <c r="F198" s="10"/>
      <c r="G198" s="174">
        <f t="shared" si="5"/>
        <v>258453.78120394069</v>
      </c>
      <c r="H198" s="149">
        <v>6.7409444506150683E-3</v>
      </c>
      <c r="I198"/>
      <c r="J198" s="156">
        <f t="shared" si="6"/>
        <v>221238.60578252061</v>
      </c>
      <c r="K198" s="10"/>
      <c r="L198" s="10"/>
      <c r="M198" s="132">
        <v>6.8401883817315115E-3</v>
      </c>
      <c r="N198"/>
      <c r="O198" s="131">
        <v>253358</v>
      </c>
      <c r="P198" s="10"/>
      <c r="Q198" s="132">
        <v>6.9832143444394533E-3</v>
      </c>
      <c r="R198"/>
      <c r="S198" s="131">
        <v>201836</v>
      </c>
      <c r="T198" s="10"/>
      <c r="U198" s="132">
        <v>6.8839807175233884E-3</v>
      </c>
      <c r="V198"/>
      <c r="W198" s="131">
        <v>284624.69879795262</v>
      </c>
      <c r="X198" s="10"/>
      <c r="Y198" s="132">
        <v>6.8754951412555E-3</v>
      </c>
      <c r="Z198" s="132"/>
      <c r="AA198" s="128">
        <v>236830.30104431024</v>
      </c>
    </row>
    <row r="199" spans="1:27" x14ac:dyDescent="0.25">
      <c r="A199" s="13">
        <v>707</v>
      </c>
      <c r="C199" s="14" t="s">
        <v>216</v>
      </c>
      <c r="D199" s="10"/>
      <c r="E199" s="149">
        <f>VLOOKUP(A199,'A Employer Allocation - No 158'!A:G,7,FALSE)</f>
        <v>1.7670959351185835E-5</v>
      </c>
      <c r="F199" s="10"/>
      <c r="G199" s="174">
        <f t="shared" si="5"/>
        <v>702.18642331439628</v>
      </c>
      <c r="H199" s="149">
        <v>3.7480330766718887E-4</v>
      </c>
      <c r="I199"/>
      <c r="J199" s="156">
        <f t="shared" si="6"/>
        <v>12301.089534034059</v>
      </c>
      <c r="K199" s="10"/>
      <c r="L199" s="10"/>
      <c r="M199" s="132">
        <v>1.8380389469652121E-3</v>
      </c>
      <c r="N199"/>
      <c r="O199" s="131">
        <v>68080</v>
      </c>
      <c r="P199" s="10"/>
      <c r="Q199" s="132">
        <v>3.4875871989095033E-3</v>
      </c>
      <c r="R199"/>
      <c r="S199" s="131">
        <v>100802</v>
      </c>
      <c r="T199" s="10"/>
      <c r="U199" s="132">
        <v>5.1236918551690255E-3</v>
      </c>
      <c r="V199"/>
      <c r="W199" s="131">
        <v>211843.88958248886</v>
      </c>
      <c r="X199" s="10"/>
      <c r="Y199" s="132">
        <v>6.7293501582723703E-3</v>
      </c>
      <c r="Z199" s="132"/>
      <c r="AA199" s="128">
        <v>231796.2548258309</v>
      </c>
    </row>
    <row r="200" spans="1:27" x14ac:dyDescent="0.25">
      <c r="A200" s="13">
        <v>708</v>
      </c>
      <c r="C200" s="14" t="s">
        <v>217</v>
      </c>
      <c r="D200" s="10"/>
      <c r="E200" s="149">
        <f>VLOOKUP(A200,'A Employer Allocation - No 158'!A:G,7,FALSE)</f>
        <v>1.1096571680949759E-3</v>
      </c>
      <c r="F200" s="10"/>
      <c r="G200" s="174">
        <f t="shared" si="5"/>
        <v>44094.165035669357</v>
      </c>
      <c r="H200" s="149">
        <v>1.2550916753422913E-3</v>
      </c>
      <c r="I200"/>
      <c r="J200" s="156">
        <f t="shared" si="6"/>
        <v>41192.25939573504</v>
      </c>
      <c r="K200" s="10"/>
      <c r="L200" s="10"/>
      <c r="M200" s="132">
        <v>1.4464472388852976E-3</v>
      </c>
      <c r="N200"/>
      <c r="O200" s="131">
        <v>53576</v>
      </c>
      <c r="P200" s="10"/>
      <c r="Q200" s="132">
        <v>1.4350342000024655E-3</v>
      </c>
      <c r="R200"/>
      <c r="S200" s="131">
        <v>41477</v>
      </c>
      <c r="T200" s="10"/>
      <c r="U200" s="132">
        <v>1.2806884736925974E-3</v>
      </c>
      <c r="V200"/>
      <c r="W200" s="131">
        <v>52951.277180495206</v>
      </c>
      <c r="X200" s="10"/>
      <c r="Y200" s="132">
        <v>1.1391346679745129E-3</v>
      </c>
      <c r="Z200" s="132"/>
      <c r="AA200" s="128">
        <v>39238.134971200168</v>
      </c>
    </row>
    <row r="201" spans="1:27" x14ac:dyDescent="0.25">
      <c r="A201" s="13">
        <v>709</v>
      </c>
      <c r="C201" s="14" t="s">
        <v>218</v>
      </c>
      <c r="D201" s="10"/>
      <c r="E201" s="149">
        <f>VLOOKUP(A201,'A Employer Allocation - No 158'!A:G,7,FALSE)</f>
        <v>0</v>
      </c>
      <c r="F201" s="10"/>
      <c r="G201" s="174">
        <f t="shared" si="5"/>
        <v>0</v>
      </c>
      <c r="H201" s="149">
        <v>0</v>
      </c>
      <c r="I201"/>
      <c r="J201" s="156">
        <f t="shared" si="6"/>
        <v>0</v>
      </c>
      <c r="K201" s="10"/>
      <c r="L201" s="10"/>
      <c r="M201" s="132">
        <v>0</v>
      </c>
      <c r="N201"/>
      <c r="O201" s="131">
        <v>0</v>
      </c>
      <c r="P201" s="10"/>
      <c r="Q201" s="132">
        <v>0</v>
      </c>
      <c r="R201"/>
      <c r="S201" s="131">
        <v>0</v>
      </c>
      <c r="T201" s="10"/>
      <c r="U201" s="132">
        <v>0</v>
      </c>
      <c r="V201"/>
      <c r="W201" s="131">
        <v>0</v>
      </c>
      <c r="X201" s="10"/>
      <c r="Y201" s="132">
        <v>0</v>
      </c>
      <c r="Z201" s="132"/>
      <c r="AA201" s="128">
        <v>0</v>
      </c>
    </row>
    <row r="202" spans="1:27" x14ac:dyDescent="0.25">
      <c r="A202" s="13">
        <v>711</v>
      </c>
      <c r="C202" s="14" t="s">
        <v>219</v>
      </c>
      <c r="D202" s="10"/>
      <c r="E202" s="149">
        <f>VLOOKUP(A202,'A Employer Allocation - No 158'!A:G,7,FALSE)</f>
        <v>1.7777832265584389E-3</v>
      </c>
      <c r="F202" s="10"/>
      <c r="G202" s="174">
        <f t="shared" si="5"/>
        <v>70643.320516813139</v>
      </c>
      <c r="H202" s="149">
        <v>1.9280440782850428E-3</v>
      </c>
      <c r="I202"/>
      <c r="J202" s="156">
        <f t="shared" si="6"/>
        <v>63278.638014604498</v>
      </c>
      <c r="K202" s="10"/>
      <c r="L202" s="10"/>
      <c r="M202" s="132">
        <v>2.0387024229684726E-3</v>
      </c>
      <c r="N202"/>
      <c r="O202" s="131">
        <v>75513</v>
      </c>
      <c r="P202" s="10"/>
      <c r="Q202" s="132">
        <v>2.2889152072219977E-3</v>
      </c>
      <c r="R202"/>
      <c r="S202" s="131">
        <v>66157</v>
      </c>
      <c r="T202" s="10"/>
      <c r="U202" s="132">
        <v>2.1932690797307202E-3</v>
      </c>
      <c r="V202"/>
      <c r="W202" s="131">
        <v>90682.786140314041</v>
      </c>
      <c r="X202" s="10"/>
      <c r="Y202" s="132">
        <v>2.0030697010732985E-3</v>
      </c>
      <c r="Z202" s="132"/>
      <c r="AA202" s="128">
        <v>68996.86358171147</v>
      </c>
    </row>
    <row r="203" spans="1:27" x14ac:dyDescent="0.25">
      <c r="A203" s="13">
        <v>716</v>
      </c>
      <c r="C203" s="14" t="s">
        <v>220</v>
      </c>
      <c r="D203" s="10"/>
      <c r="E203" s="149">
        <f>VLOOKUP(A203,'A Employer Allocation - No 158'!A:G,7,FALSE)</f>
        <v>2.7645460756981605E-3</v>
      </c>
      <c r="F203" s="10"/>
      <c r="G203" s="174">
        <f t="shared" si="5"/>
        <v>109854.06521531458</v>
      </c>
      <c r="H203" s="149">
        <v>3.2443240187135999E-3</v>
      </c>
      <c r="I203"/>
      <c r="J203" s="156">
        <f t="shared" si="6"/>
        <v>106479.1036130626</v>
      </c>
      <c r="K203" s="10"/>
      <c r="L203" s="10"/>
      <c r="M203" s="132">
        <v>2.7562694262922766E-3</v>
      </c>
      <c r="N203"/>
      <c r="O203" s="131">
        <v>102091</v>
      </c>
      <c r="P203" s="10"/>
      <c r="Q203" s="132">
        <v>2.9231668729580457E-3</v>
      </c>
      <c r="R203"/>
      <c r="S203" s="131">
        <v>84488</v>
      </c>
      <c r="T203" s="10"/>
      <c r="U203" s="132">
        <v>2.6748736950933448E-3</v>
      </c>
      <c r="V203"/>
      <c r="W203" s="131">
        <v>110595.18482533042</v>
      </c>
      <c r="X203" s="10"/>
      <c r="Y203" s="132">
        <v>2.7562935115323229E-3</v>
      </c>
      <c r="Z203" s="132"/>
      <c r="AA203" s="128">
        <v>94942.081797977851</v>
      </c>
    </row>
    <row r="204" spans="1:27" x14ac:dyDescent="0.25">
      <c r="A204" s="13">
        <v>717</v>
      </c>
      <c r="C204" s="14" t="s">
        <v>221</v>
      </c>
      <c r="D204" s="10"/>
      <c r="E204" s="149">
        <f>VLOOKUP(A204,'A Employer Allocation - No 158'!A:G,7,FALSE)</f>
        <v>0</v>
      </c>
      <c r="F204" s="10"/>
      <c r="G204" s="174">
        <f t="shared" ref="G204:G267" si="7">$G$323*E204</f>
        <v>0</v>
      </c>
      <c r="H204" s="149">
        <v>0</v>
      </c>
      <c r="I204"/>
      <c r="J204" s="156">
        <f t="shared" ref="J204:J267" si="8">$J$323*H204</f>
        <v>0</v>
      </c>
      <c r="K204" s="10"/>
      <c r="L204" s="10"/>
      <c r="M204" s="132">
        <v>0</v>
      </c>
      <c r="N204"/>
      <c r="O204" s="131">
        <v>0</v>
      </c>
      <c r="P204" s="10"/>
      <c r="Q204" s="132">
        <v>0</v>
      </c>
      <c r="R204"/>
      <c r="S204" s="131">
        <v>0</v>
      </c>
      <c r="T204" s="10"/>
      <c r="U204" s="132">
        <v>0</v>
      </c>
      <c r="V204"/>
      <c r="W204" s="131">
        <v>0</v>
      </c>
      <c r="X204" s="10"/>
      <c r="Y204" s="132">
        <v>0</v>
      </c>
      <c r="Z204" s="132"/>
      <c r="AA204" s="128">
        <v>0</v>
      </c>
    </row>
    <row r="205" spans="1:27" x14ac:dyDescent="0.25">
      <c r="A205" s="13">
        <v>718</v>
      </c>
      <c r="C205" s="14" t="s">
        <v>222</v>
      </c>
      <c r="D205" s="10"/>
      <c r="E205" s="149">
        <f>VLOOKUP(A205,'A Employer Allocation - No 158'!A:G,7,FALSE)</f>
        <v>2.9970570408960652E-3</v>
      </c>
      <c r="F205" s="10"/>
      <c r="G205" s="174">
        <f t="shared" si="7"/>
        <v>119093.29438159855</v>
      </c>
      <c r="H205" s="149">
        <v>2.9681328439171697E-3</v>
      </c>
      <c r="I205"/>
      <c r="J205" s="156">
        <f t="shared" si="8"/>
        <v>97414.476113302779</v>
      </c>
      <c r="K205" s="10"/>
      <c r="L205" s="10"/>
      <c r="M205" s="132">
        <v>2.9541361289416434E-3</v>
      </c>
      <c r="N205"/>
      <c r="O205" s="131">
        <v>109420</v>
      </c>
      <c r="P205" s="10"/>
      <c r="Q205" s="132">
        <v>2.9734424908503371E-3</v>
      </c>
      <c r="R205"/>
      <c r="S205" s="131">
        <v>85941</v>
      </c>
      <c r="T205" s="10"/>
      <c r="U205" s="132">
        <v>3.0208430427351093E-3</v>
      </c>
      <c r="V205"/>
      <c r="W205" s="131">
        <v>124899.61498086518</v>
      </c>
      <c r="X205" s="10"/>
      <c r="Y205" s="132">
        <v>2.967126313418693E-3</v>
      </c>
      <c r="Z205" s="132"/>
      <c r="AA205" s="128">
        <v>102204.33635782133</v>
      </c>
    </row>
    <row r="206" spans="1:27" x14ac:dyDescent="0.25">
      <c r="A206" s="13">
        <v>719</v>
      </c>
      <c r="C206" s="14" t="s">
        <v>223</v>
      </c>
      <c r="D206" s="10"/>
      <c r="E206" s="149">
        <f>VLOOKUP(A206,'A Employer Allocation - No 158'!A:G,7,FALSE)</f>
        <v>0</v>
      </c>
      <c r="F206" s="10"/>
      <c r="G206" s="174">
        <f t="shared" si="7"/>
        <v>0</v>
      </c>
      <c r="H206" s="149">
        <v>0</v>
      </c>
      <c r="I206"/>
      <c r="J206" s="156">
        <f t="shared" si="8"/>
        <v>0</v>
      </c>
      <c r="K206" s="10"/>
      <c r="L206" s="10"/>
      <c r="M206" s="132">
        <v>0</v>
      </c>
      <c r="N206"/>
      <c r="O206" s="131">
        <v>0</v>
      </c>
      <c r="P206" s="10"/>
      <c r="Q206" s="132">
        <v>0</v>
      </c>
      <c r="R206"/>
      <c r="S206" s="131">
        <v>0</v>
      </c>
      <c r="T206" s="10"/>
      <c r="U206" s="132">
        <v>0</v>
      </c>
      <c r="V206"/>
      <c r="W206" s="131">
        <v>0</v>
      </c>
      <c r="X206" s="10"/>
      <c r="Y206" s="132">
        <v>0</v>
      </c>
      <c r="Z206" s="132"/>
      <c r="AA206" s="128">
        <v>0</v>
      </c>
    </row>
    <row r="207" spans="1:27" x14ac:dyDescent="0.25">
      <c r="A207" s="13">
        <v>720</v>
      </c>
      <c r="C207" s="14" t="s">
        <v>224</v>
      </c>
      <c r="D207" s="10"/>
      <c r="E207" s="149">
        <f>VLOOKUP(A207,'A Employer Allocation - No 158'!A:G,7,FALSE)</f>
        <v>5.8455720870096385E-3</v>
      </c>
      <c r="F207" s="10"/>
      <c r="G207" s="174">
        <f t="shared" si="7"/>
        <v>232284.0132461919</v>
      </c>
      <c r="H207" s="149">
        <v>5.5150069747909279E-3</v>
      </c>
      <c r="I207"/>
      <c r="J207" s="156">
        <f t="shared" si="8"/>
        <v>181003.19071347523</v>
      </c>
      <c r="K207" s="10"/>
      <c r="L207" s="10"/>
      <c r="M207" s="132">
        <v>5.2408809389984431E-3</v>
      </c>
      <c r="N207"/>
      <c r="O207" s="131">
        <v>194120</v>
      </c>
      <c r="P207" s="10"/>
      <c r="Q207" s="132">
        <v>4.9624326964423709E-3</v>
      </c>
      <c r="R207"/>
      <c r="S207" s="131">
        <v>143429</v>
      </c>
      <c r="T207" s="10"/>
      <c r="U207" s="132">
        <v>4.7127899867609371E-3</v>
      </c>
      <c r="V207"/>
      <c r="W207" s="131">
        <v>194854.76289399288</v>
      </c>
      <c r="X207" s="10"/>
      <c r="Y207" s="132">
        <v>4.2943895724219128E-3</v>
      </c>
      <c r="Z207" s="132"/>
      <c r="AA207" s="128">
        <v>147922.66656340208</v>
      </c>
    </row>
    <row r="208" spans="1:27" x14ac:dyDescent="0.25">
      <c r="A208" s="13">
        <v>721</v>
      </c>
      <c r="C208" s="14" t="s">
        <v>225</v>
      </c>
      <c r="D208" s="10"/>
      <c r="E208" s="149">
        <f>VLOOKUP(A208,'A Employer Allocation - No 158'!A:G,7,FALSE)</f>
        <v>0</v>
      </c>
      <c r="F208" s="10"/>
      <c r="G208" s="174">
        <f t="shared" si="7"/>
        <v>0</v>
      </c>
      <c r="H208" s="149">
        <v>0</v>
      </c>
      <c r="I208"/>
      <c r="J208" s="156">
        <f t="shared" si="8"/>
        <v>0</v>
      </c>
      <c r="K208" s="10"/>
      <c r="L208" s="10"/>
      <c r="M208" s="132">
        <v>0</v>
      </c>
      <c r="N208"/>
      <c r="O208" s="131">
        <v>0</v>
      </c>
      <c r="P208" s="10"/>
      <c r="Q208" s="132">
        <v>0</v>
      </c>
      <c r="R208"/>
      <c r="S208" s="131">
        <v>0</v>
      </c>
      <c r="T208" s="10"/>
      <c r="U208" s="132">
        <v>0</v>
      </c>
      <c r="V208"/>
      <c r="W208" s="131">
        <v>0</v>
      </c>
      <c r="X208" s="10"/>
      <c r="Y208" s="132">
        <v>0</v>
      </c>
      <c r="Z208" s="132"/>
      <c r="AA208" s="128">
        <v>0</v>
      </c>
    </row>
    <row r="209" spans="1:27" x14ac:dyDescent="0.25">
      <c r="A209" s="13">
        <v>722</v>
      </c>
      <c r="C209" s="14" t="s">
        <v>226</v>
      </c>
      <c r="D209" s="10"/>
      <c r="E209" s="149">
        <f>VLOOKUP(A209,'A Employer Allocation - No 158'!A:G,7,FALSE)</f>
        <v>0</v>
      </c>
      <c r="F209" s="10"/>
      <c r="G209" s="174">
        <f t="shared" si="7"/>
        <v>0</v>
      </c>
      <c r="H209" s="149">
        <v>0</v>
      </c>
      <c r="I209"/>
      <c r="J209" s="156">
        <f t="shared" si="8"/>
        <v>0</v>
      </c>
      <c r="K209" s="10"/>
      <c r="L209" s="10"/>
      <c r="M209" s="132">
        <v>0</v>
      </c>
      <c r="N209"/>
      <c r="O209" s="131">
        <v>0</v>
      </c>
      <c r="P209" s="10"/>
      <c r="Q209" s="132">
        <v>0</v>
      </c>
      <c r="R209"/>
      <c r="S209" s="131">
        <v>0</v>
      </c>
      <c r="T209" s="10"/>
      <c r="U209" s="132">
        <v>0</v>
      </c>
      <c r="V209"/>
      <c r="W209" s="131">
        <v>0</v>
      </c>
      <c r="X209" s="10"/>
      <c r="Y209" s="132">
        <v>0</v>
      </c>
      <c r="Z209" s="132"/>
      <c r="AA209" s="128">
        <v>0</v>
      </c>
    </row>
    <row r="210" spans="1:27" x14ac:dyDescent="0.25">
      <c r="A210" s="13">
        <v>723</v>
      </c>
      <c r="C210" s="14" t="s">
        <v>227</v>
      </c>
      <c r="D210" s="10"/>
      <c r="E210" s="149">
        <f>VLOOKUP(A210,'A Employer Allocation - No 158'!A:G,7,FALSE)</f>
        <v>2.6104851181912021E-3</v>
      </c>
      <c r="F210" s="10"/>
      <c r="G210" s="174">
        <f t="shared" si="7"/>
        <v>103732.18407834378</v>
      </c>
      <c r="H210" s="149">
        <v>2.692303133789562E-3</v>
      </c>
      <c r="I210"/>
      <c r="J210" s="156">
        <f t="shared" si="8"/>
        <v>88361.711927349475</v>
      </c>
      <c r="K210" s="10"/>
      <c r="L210" s="10"/>
      <c r="M210" s="132">
        <v>2.7453696954913187E-3</v>
      </c>
      <c r="N210"/>
      <c r="O210" s="131">
        <v>101687</v>
      </c>
      <c r="P210" s="10"/>
      <c r="Q210" s="132">
        <v>2.7258775997287526E-3</v>
      </c>
      <c r="R210"/>
      <c r="S210" s="131">
        <v>78786</v>
      </c>
      <c r="T210" s="10"/>
      <c r="U210" s="132">
        <v>2.7202046132647787E-3</v>
      </c>
      <c r="V210"/>
      <c r="W210" s="131">
        <v>112469.43454510896</v>
      </c>
      <c r="X210" s="10"/>
      <c r="Y210" s="132">
        <v>2.9971997053923807E-3</v>
      </c>
      <c r="Z210" s="132"/>
      <c r="AA210" s="128">
        <v>103240.23127567468</v>
      </c>
    </row>
    <row r="211" spans="1:27" x14ac:dyDescent="0.25">
      <c r="A211" s="13">
        <v>724</v>
      </c>
      <c r="C211" s="14" t="s">
        <v>228</v>
      </c>
      <c r="D211" s="10"/>
      <c r="E211" s="149">
        <f>VLOOKUP(A211,'A Employer Allocation - No 158'!A:G,7,FALSE)</f>
        <v>3.0832798502492711E-3</v>
      </c>
      <c r="F211" s="10"/>
      <c r="G211" s="174">
        <f t="shared" si="7"/>
        <v>122519.50825627333</v>
      </c>
      <c r="H211" s="149">
        <v>2.8738227331704309E-3</v>
      </c>
      <c r="I211"/>
      <c r="J211" s="156">
        <f t="shared" si="8"/>
        <v>94319.206961381526</v>
      </c>
      <c r="K211" s="10"/>
      <c r="L211" s="10"/>
      <c r="M211" s="132">
        <v>2.6884084107077709E-3</v>
      </c>
      <c r="N211"/>
      <c r="O211" s="131">
        <v>99577</v>
      </c>
      <c r="P211" s="10"/>
      <c r="Q211" s="132">
        <v>2.6219920129040572E-3</v>
      </c>
      <c r="R211"/>
      <c r="S211" s="131">
        <v>75783</v>
      </c>
      <c r="T211" s="10"/>
      <c r="U211" s="132">
        <v>2.5356688686478646E-3</v>
      </c>
      <c r="V211"/>
      <c r="W211" s="131">
        <v>104839.62951161357</v>
      </c>
      <c r="X211" s="10"/>
      <c r="Y211" s="132">
        <v>2.529650466524301E-3</v>
      </c>
      <c r="Z211" s="132"/>
      <c r="AA211" s="128">
        <v>87135.234512642201</v>
      </c>
    </row>
    <row r="212" spans="1:27" x14ac:dyDescent="0.25">
      <c r="A212" s="13">
        <v>725</v>
      </c>
      <c r="C212" s="14" t="s">
        <v>229</v>
      </c>
      <c r="D212" s="10"/>
      <c r="E212" s="149">
        <f>VLOOKUP(A212,'A Employer Allocation - No 158'!A:G,7,FALSE)</f>
        <v>0</v>
      </c>
      <c r="F212" s="10"/>
      <c r="G212" s="174">
        <f t="shared" si="7"/>
        <v>0</v>
      </c>
      <c r="H212" s="149">
        <v>0</v>
      </c>
      <c r="I212"/>
      <c r="J212" s="156">
        <f t="shared" si="8"/>
        <v>0</v>
      </c>
      <c r="K212" s="10"/>
      <c r="L212" s="10"/>
      <c r="M212" s="132">
        <v>0</v>
      </c>
      <c r="N212"/>
      <c r="O212" s="131">
        <v>0</v>
      </c>
      <c r="P212" s="10"/>
      <c r="Q212" s="132">
        <v>0</v>
      </c>
      <c r="R212"/>
      <c r="S212" s="131">
        <v>0</v>
      </c>
      <c r="T212" s="10"/>
      <c r="U212" s="132">
        <v>4.5287559624704631E-6</v>
      </c>
      <c r="V212"/>
      <c r="W212" s="131">
        <v>187.24570196229757</v>
      </c>
      <c r="X212" s="10"/>
      <c r="Y212" s="132">
        <v>7.3210910642416375E-4</v>
      </c>
      <c r="Z212" s="132"/>
      <c r="AA212" s="128">
        <v>25217.910348207239</v>
      </c>
    </row>
    <row r="213" spans="1:27" x14ac:dyDescent="0.25">
      <c r="A213" s="13">
        <v>726</v>
      </c>
      <c r="C213" s="14" t="s">
        <v>230</v>
      </c>
      <c r="D213" s="10"/>
      <c r="E213" s="149">
        <f>VLOOKUP(A213,'A Employer Allocation - No 158'!A:G,7,FALSE)</f>
        <v>0</v>
      </c>
      <c r="F213" s="10"/>
      <c r="G213" s="174">
        <f t="shared" si="7"/>
        <v>0</v>
      </c>
      <c r="H213" s="149">
        <v>0</v>
      </c>
      <c r="I213"/>
      <c r="J213" s="156">
        <f t="shared" si="8"/>
        <v>0</v>
      </c>
      <c r="K213" s="10"/>
      <c r="L213" s="10"/>
      <c r="M213" s="132">
        <v>0</v>
      </c>
      <c r="N213"/>
      <c r="O213" s="131">
        <v>0</v>
      </c>
      <c r="P213" s="10"/>
      <c r="Q213" s="132">
        <v>0</v>
      </c>
      <c r="R213"/>
      <c r="S213" s="131">
        <v>0</v>
      </c>
      <c r="T213" s="10"/>
      <c r="U213" s="132">
        <v>0</v>
      </c>
      <c r="V213"/>
      <c r="W213" s="131">
        <v>0</v>
      </c>
      <c r="X213" s="10"/>
      <c r="Y213" s="132">
        <v>0</v>
      </c>
      <c r="Z213" s="132"/>
      <c r="AA213" s="128">
        <v>0</v>
      </c>
    </row>
    <row r="214" spans="1:27" x14ac:dyDescent="0.25">
      <c r="A214" s="13">
        <v>728</v>
      </c>
      <c r="C214" s="14" t="s">
        <v>231</v>
      </c>
      <c r="D214" s="10"/>
      <c r="E214" s="149">
        <f>VLOOKUP(A214,'A Employer Allocation - No 158'!A:G,7,FALSE)</f>
        <v>3.5824691168631364E-3</v>
      </c>
      <c r="F214" s="10"/>
      <c r="G214" s="174">
        <f t="shared" si="7"/>
        <v>142355.66534963477</v>
      </c>
      <c r="H214" s="149">
        <v>3.4035504751121657E-3</v>
      </c>
      <c r="I214"/>
      <c r="J214" s="156">
        <f t="shared" si="8"/>
        <v>111704.9350192383</v>
      </c>
      <c r="K214" s="10"/>
      <c r="L214" s="10"/>
      <c r="M214" s="132">
        <v>3.3799974995275747E-3</v>
      </c>
      <c r="N214"/>
      <c r="O214" s="131">
        <v>125194</v>
      </c>
      <c r="P214" s="10"/>
      <c r="Q214" s="132">
        <v>3.2456043948417652E-3</v>
      </c>
      <c r="R214"/>
      <c r="S214" s="131">
        <v>93808</v>
      </c>
      <c r="T214" s="10"/>
      <c r="U214" s="132">
        <v>3.2165122003101716E-3</v>
      </c>
      <c r="V214"/>
      <c r="W214" s="131">
        <v>132989.74151144724</v>
      </c>
      <c r="X214" s="10"/>
      <c r="Y214" s="132">
        <v>3.0173533795289191E-3</v>
      </c>
      <c r="Z214" s="132"/>
      <c r="AA214" s="128">
        <v>103934.4359278263</v>
      </c>
    </row>
    <row r="215" spans="1:27" x14ac:dyDescent="0.25">
      <c r="A215" s="13">
        <v>729</v>
      </c>
      <c r="C215" s="14" t="s">
        <v>232</v>
      </c>
      <c r="D215" s="10"/>
      <c r="E215" s="149">
        <f>VLOOKUP(A215,'A Employer Allocation - No 158'!A:G,7,FALSE)</f>
        <v>2.8418704073032205E-3</v>
      </c>
      <c r="F215" s="10"/>
      <c r="G215" s="174">
        <f t="shared" si="7"/>
        <v>112926.68253992462</v>
      </c>
      <c r="H215" s="149">
        <v>3.1499554979852479E-3</v>
      </c>
      <c r="I215"/>
      <c r="J215" s="156">
        <f t="shared" si="8"/>
        <v>103381.9174385356</v>
      </c>
      <c r="K215" s="10"/>
      <c r="L215" s="10"/>
      <c r="M215" s="132">
        <v>3.3076581380797995E-3</v>
      </c>
      <c r="N215"/>
      <c r="O215" s="131">
        <v>122514</v>
      </c>
      <c r="P215" s="10"/>
      <c r="Q215" s="132">
        <v>3.4232450230139455E-3</v>
      </c>
      <c r="R215"/>
      <c r="S215" s="131">
        <v>98942</v>
      </c>
      <c r="T215" s="10"/>
      <c r="U215" s="132">
        <v>3.429751302861946E-3</v>
      </c>
      <c r="V215"/>
      <c r="W215" s="131">
        <v>141806.31404792288</v>
      </c>
      <c r="X215" s="10"/>
      <c r="Y215" s="132">
        <v>3.5269170719358024E-3</v>
      </c>
      <c r="Z215" s="132"/>
      <c r="AA215" s="128">
        <v>121486.64419714021</v>
      </c>
    </row>
    <row r="216" spans="1:27" x14ac:dyDescent="0.25">
      <c r="A216" s="13">
        <v>730</v>
      </c>
      <c r="C216" s="14" t="s">
        <v>233</v>
      </c>
      <c r="D216" s="10"/>
      <c r="E216" s="149">
        <f>VLOOKUP(A216,'A Employer Allocation - No 158'!A:G,7,FALSE)</f>
        <v>0</v>
      </c>
      <c r="F216" s="10"/>
      <c r="G216" s="174">
        <f t="shared" si="7"/>
        <v>0</v>
      </c>
      <c r="H216" s="149">
        <v>0</v>
      </c>
      <c r="I216"/>
      <c r="J216" s="156">
        <f t="shared" si="8"/>
        <v>0</v>
      </c>
      <c r="K216" s="10"/>
      <c r="L216" s="10"/>
      <c r="M216" s="132">
        <v>0</v>
      </c>
      <c r="N216"/>
      <c r="O216" s="131">
        <v>0</v>
      </c>
      <c r="P216" s="10"/>
      <c r="Q216" s="132">
        <v>0</v>
      </c>
      <c r="R216"/>
      <c r="S216" s="131">
        <v>0</v>
      </c>
      <c r="T216" s="10"/>
      <c r="U216" s="132">
        <v>0</v>
      </c>
      <c r="V216"/>
      <c r="W216" s="131">
        <v>0</v>
      </c>
      <c r="X216" s="10"/>
      <c r="Y216" s="132">
        <v>0</v>
      </c>
      <c r="Z216" s="132"/>
      <c r="AA216" s="128">
        <v>0</v>
      </c>
    </row>
    <row r="217" spans="1:27" x14ac:dyDescent="0.25">
      <c r="A217" s="13">
        <v>731</v>
      </c>
      <c r="C217" s="14" t="s">
        <v>234</v>
      </c>
      <c r="D217" s="10"/>
      <c r="E217" s="149">
        <f>VLOOKUP(A217,'A Employer Allocation - No 158'!A:G,7,FALSE)</f>
        <v>0</v>
      </c>
      <c r="F217" s="10"/>
      <c r="G217" s="174">
        <f t="shared" si="7"/>
        <v>0</v>
      </c>
      <c r="H217" s="149">
        <v>0</v>
      </c>
      <c r="I217"/>
      <c r="J217" s="156">
        <f t="shared" si="8"/>
        <v>0</v>
      </c>
      <c r="K217" s="10"/>
      <c r="L217" s="10"/>
      <c r="M217" s="132">
        <v>0</v>
      </c>
      <c r="N217"/>
      <c r="O217" s="131">
        <v>0</v>
      </c>
      <c r="P217" s="10"/>
      <c r="Q217" s="132">
        <v>0</v>
      </c>
      <c r="R217"/>
      <c r="S217" s="131">
        <v>0</v>
      </c>
      <c r="T217" s="10"/>
      <c r="U217" s="132">
        <v>0</v>
      </c>
      <c r="V217"/>
      <c r="W217" s="131">
        <v>0</v>
      </c>
      <c r="X217" s="10"/>
      <c r="Y217" s="132">
        <v>0</v>
      </c>
      <c r="Z217" s="132"/>
      <c r="AA217" s="128">
        <v>0</v>
      </c>
    </row>
    <row r="218" spans="1:27" x14ac:dyDescent="0.25">
      <c r="A218" s="13">
        <v>733</v>
      </c>
      <c r="C218" s="14" t="s">
        <v>235</v>
      </c>
      <c r="D218" s="10"/>
      <c r="E218" s="149">
        <f>VLOOKUP(A218,'A Employer Allocation - No 158'!A:G,7,FALSE)</f>
        <v>2.0746840243598128E-4</v>
      </c>
      <c r="F218" s="10"/>
      <c r="G218" s="174">
        <f t="shared" si="7"/>
        <v>8244.1192106243689</v>
      </c>
      <c r="H218" s="149">
        <v>2.4516726330163167E-3</v>
      </c>
      <c r="I218"/>
      <c r="J218" s="156">
        <f t="shared" si="8"/>
        <v>80464.190016311477</v>
      </c>
      <c r="K218" s="10"/>
      <c r="L218" s="10"/>
      <c r="M218" s="132">
        <v>2.880095981786423E-3</v>
      </c>
      <c r="N218"/>
      <c r="O218" s="131">
        <v>106678</v>
      </c>
      <c r="P218" s="10"/>
      <c r="Q218" s="132">
        <v>3.1516138693512726E-3</v>
      </c>
      <c r="R218"/>
      <c r="S218" s="131">
        <v>91091</v>
      </c>
      <c r="T218" s="10"/>
      <c r="U218" s="132">
        <v>3.3348005098660701E-3</v>
      </c>
      <c r="V218"/>
      <c r="W218" s="131">
        <v>137880.48363583526</v>
      </c>
      <c r="X218" s="10"/>
      <c r="Y218" s="132">
        <v>3.5854965192586314E-3</v>
      </c>
      <c r="Z218" s="132"/>
      <c r="AA218" s="128">
        <v>123504.44624040391</v>
      </c>
    </row>
    <row r="219" spans="1:27" x14ac:dyDescent="0.25">
      <c r="A219" s="13">
        <v>734</v>
      </c>
      <c r="C219" s="14" t="s">
        <v>236</v>
      </c>
      <c r="D219" s="10"/>
      <c r="E219" s="149">
        <f>VLOOKUP(A219,'A Employer Allocation - No 158'!A:G,7,FALSE)</f>
        <v>1.8921222414765607E-4</v>
      </c>
      <c r="F219" s="10"/>
      <c r="G219" s="174">
        <f t="shared" si="7"/>
        <v>7518.6780910504758</v>
      </c>
      <c r="H219" s="149">
        <v>2.5897859973654574E-3</v>
      </c>
      <c r="I219"/>
      <c r="J219" s="156">
        <f t="shared" si="8"/>
        <v>84997.087207853998</v>
      </c>
      <c r="K219" s="10"/>
      <c r="L219" s="10"/>
      <c r="M219" s="132">
        <v>2.7926258091800216E-3</v>
      </c>
      <c r="N219"/>
      <c r="O219" s="131">
        <v>103438</v>
      </c>
      <c r="P219" s="10"/>
      <c r="Q219" s="132">
        <v>2.9706280072458037E-3</v>
      </c>
      <c r="R219"/>
      <c r="S219" s="131">
        <v>85860</v>
      </c>
      <c r="T219" s="10"/>
      <c r="U219" s="132">
        <v>2.9468193850484218E-3</v>
      </c>
      <c r="V219"/>
      <c r="W219" s="131">
        <v>121839.03678671591</v>
      </c>
      <c r="X219" s="10"/>
      <c r="Y219" s="132">
        <v>3.2872215636848652E-3</v>
      </c>
      <c r="Z219" s="132"/>
      <c r="AA219" s="128">
        <v>113230.19746686553</v>
      </c>
    </row>
    <row r="220" spans="1:27" x14ac:dyDescent="0.25">
      <c r="A220" s="13">
        <v>735</v>
      </c>
      <c r="C220" s="14" t="s">
        <v>237</v>
      </c>
      <c r="D220" s="10"/>
      <c r="E220" s="149">
        <f>VLOOKUP(A220,'A Employer Allocation - No 158'!A:G,7,FALSE)</f>
        <v>5.1639868219139776E-3</v>
      </c>
      <c r="F220" s="10"/>
      <c r="G220" s="174">
        <f t="shared" si="7"/>
        <v>205200.03268974295</v>
      </c>
      <c r="H220" s="149">
        <v>5.0539685247046329E-3</v>
      </c>
      <c r="I220"/>
      <c r="J220" s="156">
        <f t="shared" si="8"/>
        <v>165871.85345702901</v>
      </c>
      <c r="K220" s="10"/>
      <c r="L220" s="10"/>
      <c r="M220" s="132">
        <v>5.0492117457614236E-3</v>
      </c>
      <c r="N220"/>
      <c r="O220" s="131">
        <v>187021</v>
      </c>
      <c r="P220" s="10"/>
      <c r="Q220" s="132">
        <v>5.2349420158698135E-3</v>
      </c>
      <c r="R220"/>
      <c r="S220" s="131">
        <v>151306</v>
      </c>
      <c r="T220" s="10"/>
      <c r="U220" s="132">
        <v>5.2790074787635276E-3</v>
      </c>
      <c r="V220"/>
      <c r="W220" s="131">
        <v>218265.56105400706</v>
      </c>
      <c r="X220" s="10"/>
      <c r="Y220" s="132">
        <v>5.3827140016798961E-3</v>
      </c>
      <c r="Z220" s="132"/>
      <c r="AA220" s="128">
        <v>185410.61425584697</v>
      </c>
    </row>
    <row r="221" spans="1:27" x14ac:dyDescent="0.25">
      <c r="A221" s="13">
        <v>736</v>
      </c>
      <c r="C221" s="14" t="s">
        <v>238</v>
      </c>
      <c r="D221" s="10"/>
      <c r="E221" s="149">
        <f>VLOOKUP(A221,'A Employer Allocation - No 158'!A:G,7,FALSE)</f>
        <v>0</v>
      </c>
      <c r="F221" s="10"/>
      <c r="G221" s="174">
        <f t="shared" si="7"/>
        <v>0</v>
      </c>
      <c r="H221" s="149">
        <v>0</v>
      </c>
      <c r="I221"/>
      <c r="J221" s="156">
        <f t="shared" si="8"/>
        <v>0</v>
      </c>
      <c r="K221" s="10"/>
      <c r="L221" s="10"/>
      <c r="M221" s="132">
        <v>0</v>
      </c>
      <c r="N221"/>
      <c r="O221" s="131">
        <v>0</v>
      </c>
      <c r="P221" s="10"/>
      <c r="Q221" s="132">
        <v>0</v>
      </c>
      <c r="R221"/>
      <c r="S221" s="131">
        <v>0</v>
      </c>
      <c r="T221" s="10"/>
      <c r="U221" s="132">
        <v>0</v>
      </c>
      <c r="V221"/>
      <c r="W221" s="131">
        <v>0</v>
      </c>
      <c r="X221" s="10"/>
      <c r="Y221" s="132">
        <v>0</v>
      </c>
      <c r="Z221" s="132"/>
      <c r="AA221" s="128">
        <v>0</v>
      </c>
    </row>
    <row r="222" spans="1:27" x14ac:dyDescent="0.25">
      <c r="A222" s="13">
        <v>737</v>
      </c>
      <c r="C222" s="14" t="s">
        <v>239</v>
      </c>
      <c r="D222" s="10"/>
      <c r="E222" s="149">
        <f>VLOOKUP(A222,'A Employer Allocation - No 158'!A:G,7,FALSE)</f>
        <v>2.235135970542897E-3</v>
      </c>
      <c r="F222" s="10"/>
      <c r="G222" s="174">
        <f t="shared" si="7"/>
        <v>88817.030336926575</v>
      </c>
      <c r="H222" s="149">
        <v>2.4455311197322232E-3</v>
      </c>
      <c r="I222"/>
      <c r="J222" s="156">
        <f t="shared" si="8"/>
        <v>80262.62481334593</v>
      </c>
      <c r="K222" s="10"/>
      <c r="L222" s="10"/>
      <c r="M222" s="132">
        <v>2.4823719220963126E-3</v>
      </c>
      <c r="N222"/>
      <c r="O222" s="131">
        <v>91946</v>
      </c>
      <c r="P222" s="10"/>
      <c r="Q222" s="132">
        <v>2.5861094398103236E-3</v>
      </c>
      <c r="R222"/>
      <c r="S222" s="131">
        <v>74746</v>
      </c>
      <c r="T222" s="10"/>
      <c r="U222" s="132">
        <v>2.7706721919211951E-3</v>
      </c>
      <c r="V222"/>
      <c r="W222" s="131">
        <v>114556.06435474507</v>
      </c>
      <c r="X222" s="10"/>
      <c r="Y222" s="132">
        <v>2.7615131473391606E-3</v>
      </c>
      <c r="Z222" s="132"/>
      <c r="AA222" s="128">
        <v>95121.875091999333</v>
      </c>
    </row>
    <row r="223" spans="1:27" x14ac:dyDescent="0.25">
      <c r="A223" s="13">
        <v>738</v>
      </c>
      <c r="C223" s="14" t="s">
        <v>240</v>
      </c>
      <c r="D223" s="10"/>
      <c r="E223" s="149">
        <f>VLOOKUP(A223,'A Employer Allocation - No 158'!A:G,7,FALSE)</f>
        <v>0</v>
      </c>
      <c r="F223" s="10"/>
      <c r="G223" s="174">
        <f t="shared" si="7"/>
        <v>0</v>
      </c>
      <c r="H223" s="149">
        <v>1.1207944297918679E-5</v>
      </c>
      <c r="I223"/>
      <c r="J223" s="156">
        <f t="shared" si="8"/>
        <v>367.84607681100681</v>
      </c>
      <c r="K223" s="10"/>
      <c r="L223" s="10"/>
      <c r="M223" s="132">
        <v>1.419521194824347E-4</v>
      </c>
      <c r="N223"/>
      <c r="O223" s="131">
        <v>5258</v>
      </c>
      <c r="P223" s="10"/>
      <c r="Q223" s="132">
        <v>1.3236871341869283E-3</v>
      </c>
      <c r="R223"/>
      <c r="S223" s="131">
        <v>38259</v>
      </c>
      <c r="T223" s="10"/>
      <c r="U223" s="132">
        <v>2.845277208081377E-3</v>
      </c>
      <c r="V223"/>
      <c r="W223" s="131">
        <v>117640.67936526584</v>
      </c>
      <c r="X223" s="10"/>
      <c r="Y223" s="132">
        <v>3.3254381658702169E-3</v>
      </c>
      <c r="Z223" s="132"/>
      <c r="AA223" s="128">
        <v>114546.589845087</v>
      </c>
    </row>
    <row r="224" spans="1:27" x14ac:dyDescent="0.25">
      <c r="A224" s="13">
        <v>739</v>
      </c>
      <c r="C224" s="14" t="s">
        <v>241</v>
      </c>
      <c r="D224" s="10"/>
      <c r="E224" s="149">
        <f>VLOOKUP(A224,'A Employer Allocation - No 158'!A:G,7,FALSE)</f>
        <v>1.628281340091518E-3</v>
      </c>
      <c r="F224" s="10"/>
      <c r="G224" s="174">
        <f t="shared" si="7"/>
        <v>64702.602027756264</v>
      </c>
      <c r="H224" s="149">
        <v>1.7658691875972283E-3</v>
      </c>
      <c r="I224"/>
      <c r="J224" s="156">
        <f t="shared" si="8"/>
        <v>57956.038641243547</v>
      </c>
      <c r="K224" s="10"/>
      <c r="L224" s="10"/>
      <c r="M224" s="132">
        <v>1.9958711923310168E-3</v>
      </c>
      <c r="N224"/>
      <c r="O224" s="131">
        <v>73926</v>
      </c>
      <c r="P224" s="10"/>
      <c r="Q224" s="132">
        <v>1.9710183632297095E-3</v>
      </c>
      <c r="R224"/>
      <c r="S224" s="131">
        <v>56968</v>
      </c>
      <c r="T224" s="10"/>
      <c r="U224" s="132">
        <v>1.9181431731032869E-3</v>
      </c>
      <c r="V224"/>
      <c r="W224" s="131">
        <v>79307.445110375891</v>
      </c>
      <c r="X224" s="10"/>
      <c r="Y224" s="132">
        <v>1.8656086883549518E-3</v>
      </c>
      <c r="Z224" s="132"/>
      <c r="AA224" s="128">
        <v>64261.941608077854</v>
      </c>
    </row>
    <row r="225" spans="1:27" x14ac:dyDescent="0.25">
      <c r="A225" s="13">
        <v>740</v>
      </c>
      <c r="C225" s="14" t="s">
        <v>242</v>
      </c>
      <c r="D225" s="10"/>
      <c r="E225" s="149">
        <f>VLOOKUP(A225,'A Employer Allocation - No 158'!A:G,7,FALSE)</f>
        <v>0</v>
      </c>
      <c r="F225" s="10"/>
      <c r="G225" s="174">
        <f t="shared" si="7"/>
        <v>0</v>
      </c>
      <c r="H225" s="149">
        <v>0</v>
      </c>
      <c r="I225"/>
      <c r="J225" s="156">
        <f t="shared" si="8"/>
        <v>0</v>
      </c>
      <c r="K225" s="10"/>
      <c r="L225" s="10"/>
      <c r="M225" s="132">
        <v>0</v>
      </c>
      <c r="N225"/>
      <c r="O225" s="131">
        <v>0</v>
      </c>
      <c r="P225" s="10"/>
      <c r="Q225" s="132">
        <v>0</v>
      </c>
      <c r="R225"/>
      <c r="S225" s="131">
        <v>0</v>
      </c>
      <c r="T225" s="10"/>
      <c r="U225" s="132">
        <v>0</v>
      </c>
      <c r="V225"/>
      <c r="W225" s="131">
        <v>0</v>
      </c>
      <c r="X225" s="10"/>
      <c r="Y225" s="132">
        <v>0</v>
      </c>
      <c r="Z225" s="132"/>
      <c r="AA225" s="128">
        <v>0</v>
      </c>
    </row>
    <row r="226" spans="1:27" x14ac:dyDescent="0.25">
      <c r="A226" s="13">
        <v>741</v>
      </c>
      <c r="C226" s="14" t="s">
        <v>243</v>
      </c>
      <c r="D226" s="10"/>
      <c r="E226" s="149">
        <f>VLOOKUP(A226,'A Employer Allocation - No 158'!A:G,7,FALSE)</f>
        <v>4.8092488199766789E-3</v>
      </c>
      <c r="F226" s="10"/>
      <c r="G226" s="174">
        <f t="shared" si="7"/>
        <v>191103.89881021302</v>
      </c>
      <c r="H226" s="149">
        <v>4.9059237704383333E-3</v>
      </c>
      <c r="I226"/>
      <c r="J226" s="156">
        <f t="shared" si="8"/>
        <v>161013.00685663856</v>
      </c>
      <c r="K226" s="10"/>
      <c r="L226" s="10"/>
      <c r="M226" s="132">
        <v>4.9244437435618299E-3</v>
      </c>
      <c r="N226"/>
      <c r="O226" s="131">
        <v>182399</v>
      </c>
      <c r="P226" s="10"/>
      <c r="Q226" s="132">
        <v>5.166641815440574E-3</v>
      </c>
      <c r="R226"/>
      <c r="S226" s="131">
        <v>149331</v>
      </c>
      <c r="T226" s="10"/>
      <c r="U226" s="132">
        <v>5.4290908760965834E-3</v>
      </c>
      <c r="V226"/>
      <c r="W226" s="131">
        <v>224470.90117818199</v>
      </c>
      <c r="X226" s="10"/>
      <c r="Y226" s="132">
        <v>5.497641417674985E-3</v>
      </c>
      <c r="Z226" s="132"/>
      <c r="AA226" s="128">
        <v>189369.35380393302</v>
      </c>
    </row>
    <row r="227" spans="1:27" x14ac:dyDescent="0.25">
      <c r="A227" s="13">
        <v>742</v>
      </c>
      <c r="C227" s="14" t="s">
        <v>244</v>
      </c>
      <c r="D227" s="10"/>
      <c r="E227" s="149">
        <f>VLOOKUP(A227,'A Employer Allocation - No 158'!A:G,7,FALSE)</f>
        <v>1.5792290513887421E-3</v>
      </c>
      <c r="F227" s="10"/>
      <c r="G227" s="174">
        <f t="shared" si="7"/>
        <v>62753.423690855394</v>
      </c>
      <c r="H227" s="149">
        <v>1.4999276947916741E-3</v>
      </c>
      <c r="I227"/>
      <c r="J227" s="156">
        <f t="shared" si="8"/>
        <v>49227.806934386121</v>
      </c>
      <c r="K227" s="10"/>
      <c r="L227" s="10"/>
      <c r="M227" s="132">
        <v>1.4164738145391006E-3</v>
      </c>
      <c r="N227"/>
      <c r="O227" s="131">
        <v>52466</v>
      </c>
      <c r="P227" s="10"/>
      <c r="Q227" s="132">
        <v>1.329505296308139E-3</v>
      </c>
      <c r="R227"/>
      <c r="S227" s="131">
        <v>38427</v>
      </c>
      <c r="T227" s="10"/>
      <c r="U227" s="132">
        <v>1.2938199192735003E-3</v>
      </c>
      <c r="V227"/>
      <c r="W227" s="131">
        <v>53494.209227607455</v>
      </c>
      <c r="X227" s="10"/>
      <c r="Y227" s="132">
        <v>1.2397815845276276E-3</v>
      </c>
      <c r="Z227" s="132"/>
      <c r="AA227" s="128">
        <v>42704.974676086225</v>
      </c>
    </row>
    <row r="228" spans="1:27" x14ac:dyDescent="0.25">
      <c r="A228" s="13">
        <v>743</v>
      </c>
      <c r="C228" s="14" t="s">
        <v>245</v>
      </c>
      <c r="D228" s="10"/>
      <c r="E228" s="149">
        <f>VLOOKUP(A228,'A Employer Allocation - No 158'!A:G,7,FALSE)</f>
        <v>3.1680495593237163E-3</v>
      </c>
      <c r="F228" s="10"/>
      <c r="G228" s="174">
        <f t="shared" si="7"/>
        <v>125887.98065425844</v>
      </c>
      <c r="H228" s="149">
        <v>3.4757519845576403E-3</v>
      </c>
      <c r="I228"/>
      <c r="J228" s="156">
        <f t="shared" si="8"/>
        <v>114074.5972234199</v>
      </c>
      <c r="K228" s="10"/>
      <c r="L228" s="10"/>
      <c r="M228" s="132">
        <v>3.4046856236915474E-3</v>
      </c>
      <c r="N228"/>
      <c r="O228" s="131">
        <v>126108</v>
      </c>
      <c r="P228" s="10"/>
      <c r="Q228" s="132">
        <v>3.3550595115358728E-3</v>
      </c>
      <c r="R228"/>
      <c r="S228" s="131">
        <v>96971</v>
      </c>
      <c r="T228" s="10"/>
      <c r="U228" s="132">
        <v>3.1864434905874853E-3</v>
      </c>
      <c r="V228"/>
      <c r="W228" s="131">
        <v>131746.52224642559</v>
      </c>
      <c r="X228" s="10"/>
      <c r="Y228" s="132">
        <v>3.2407856014764471E-3</v>
      </c>
      <c r="Z228" s="132"/>
      <c r="AA228" s="128">
        <v>111630.68460514986</v>
      </c>
    </row>
    <row r="229" spans="1:27" x14ac:dyDescent="0.25">
      <c r="A229" s="13">
        <v>744</v>
      </c>
      <c r="C229" s="14" t="s">
        <v>246</v>
      </c>
      <c r="D229" s="10"/>
      <c r="E229" s="149">
        <f>VLOOKUP(A229,'A Employer Allocation - No 158'!A:G,7,FALSE)</f>
        <v>0</v>
      </c>
      <c r="F229" s="10"/>
      <c r="G229" s="174">
        <f t="shared" si="7"/>
        <v>0</v>
      </c>
      <c r="H229" s="149">
        <v>0</v>
      </c>
      <c r="I229"/>
      <c r="J229" s="156">
        <f t="shared" si="8"/>
        <v>0</v>
      </c>
      <c r="K229" s="10"/>
      <c r="L229" s="10"/>
      <c r="M229" s="132">
        <v>0</v>
      </c>
      <c r="N229"/>
      <c r="O229" s="131">
        <v>0</v>
      </c>
      <c r="P229" s="10"/>
      <c r="Q229" s="132">
        <v>0</v>
      </c>
      <c r="R229"/>
      <c r="S229" s="131">
        <v>0</v>
      </c>
      <c r="T229" s="10"/>
      <c r="U229" s="132">
        <v>0</v>
      </c>
      <c r="V229"/>
      <c r="W229" s="131">
        <v>0</v>
      </c>
      <c r="X229" s="10"/>
      <c r="Y229" s="132">
        <v>0</v>
      </c>
      <c r="Z229" s="132"/>
      <c r="AA229" s="128">
        <v>0</v>
      </c>
    </row>
    <row r="230" spans="1:27" x14ac:dyDescent="0.25">
      <c r="A230" s="13">
        <v>745</v>
      </c>
      <c r="C230" s="14" t="s">
        <v>247</v>
      </c>
      <c r="D230" s="10"/>
      <c r="E230" s="149">
        <f>VLOOKUP(A230,'A Employer Allocation - No 158'!A:G,7,FALSE)</f>
        <v>3.5797966723116669E-3</v>
      </c>
      <c r="F230" s="10"/>
      <c r="G230" s="174">
        <f t="shared" si="7"/>
        <v>142249.47109929394</v>
      </c>
      <c r="H230" s="149">
        <v>3.9994863544729961E-3</v>
      </c>
      <c r="I230"/>
      <c r="J230" s="156">
        <f t="shared" si="8"/>
        <v>131263.62209216628</v>
      </c>
      <c r="K230" s="10"/>
      <c r="L230" s="10"/>
      <c r="M230" s="132">
        <v>4.1733029296447312E-3</v>
      </c>
      <c r="N230"/>
      <c r="O230" s="131">
        <v>154577</v>
      </c>
      <c r="P230" s="10"/>
      <c r="Q230" s="132">
        <v>4.26377104601482E-3</v>
      </c>
      <c r="R230"/>
      <c r="S230" s="131">
        <v>123236</v>
      </c>
      <c r="T230" s="10"/>
      <c r="U230" s="132">
        <v>4.3514398583181443E-3</v>
      </c>
      <c r="V230"/>
      <c r="W230" s="131">
        <v>179914.39979756155</v>
      </c>
      <c r="X230" s="10"/>
      <c r="Y230" s="132">
        <v>4.2989334991427684E-3</v>
      </c>
      <c r="Z230" s="132"/>
      <c r="AA230" s="128">
        <v>148079.18467753267</v>
      </c>
    </row>
    <row r="231" spans="1:27" x14ac:dyDescent="0.25">
      <c r="A231" s="13">
        <v>747</v>
      </c>
      <c r="C231" s="14" t="s">
        <v>248</v>
      </c>
      <c r="D231" s="10"/>
      <c r="E231" s="149">
        <f>VLOOKUP(A231,'A Employer Allocation - No 158'!A:G,7,FALSE)</f>
        <v>2.7868714321202213E-3</v>
      </c>
      <c r="F231" s="10"/>
      <c r="G231" s="174">
        <f t="shared" si="7"/>
        <v>110741.20223281748</v>
      </c>
      <c r="H231" s="149">
        <v>2.8180505124661957E-3</v>
      </c>
      <c r="I231"/>
      <c r="J231" s="156">
        <f t="shared" si="8"/>
        <v>92488.755985202035</v>
      </c>
      <c r="K231" s="10"/>
      <c r="L231" s="10"/>
      <c r="M231" s="132">
        <v>2.7974533340343086E-3</v>
      </c>
      <c r="N231"/>
      <c r="O231" s="131">
        <v>103616</v>
      </c>
      <c r="P231" s="10"/>
      <c r="Q231" s="132">
        <v>2.6731257050660239E-3</v>
      </c>
      <c r="R231"/>
      <c r="S231" s="131">
        <v>77261</v>
      </c>
      <c r="T231" s="10"/>
      <c r="U231" s="132">
        <v>2.7082164175282505E-3</v>
      </c>
      <c r="V231"/>
      <c r="W231" s="131">
        <v>111973.77124495553</v>
      </c>
      <c r="X231" s="10"/>
      <c r="Y231" s="132">
        <v>2.630002423048442E-3</v>
      </c>
      <c r="Z231" s="132"/>
      <c r="AA231" s="128">
        <v>90591.91415326776</v>
      </c>
    </row>
    <row r="232" spans="1:27" x14ac:dyDescent="0.25">
      <c r="A232" s="13">
        <v>748</v>
      </c>
      <c r="C232" s="14" t="s">
        <v>249</v>
      </c>
      <c r="D232" s="10"/>
      <c r="E232" s="149">
        <f>VLOOKUP(A232,'A Employer Allocation - No 158'!A:G,7,FALSE)</f>
        <v>1.6028491839861735E-3</v>
      </c>
      <c r="F232" s="10"/>
      <c r="G232" s="174">
        <f t="shared" si="7"/>
        <v>63692.010900365844</v>
      </c>
      <c r="H232" s="149">
        <v>1.620554465080233E-3</v>
      </c>
      <c r="I232"/>
      <c r="J232" s="156">
        <f t="shared" si="8"/>
        <v>53186.792010469057</v>
      </c>
      <c r="K232" s="10"/>
      <c r="L232" s="10"/>
      <c r="M232" s="132">
        <v>1.5367768365784306E-3</v>
      </c>
      <c r="N232"/>
      <c r="O232" s="131">
        <v>56922</v>
      </c>
      <c r="P232" s="10"/>
      <c r="Q232" s="132">
        <v>1.4626231713501803E-3</v>
      </c>
      <c r="R232"/>
      <c r="S232" s="131">
        <v>42274</v>
      </c>
      <c r="T232" s="10"/>
      <c r="U232" s="132">
        <v>1.5288825287229711E-3</v>
      </c>
      <c r="V232"/>
      <c r="W232" s="131">
        <v>63213.095313808801</v>
      </c>
      <c r="X232" s="10"/>
      <c r="Y232" s="132">
        <v>1.6459781734475282E-3</v>
      </c>
      <c r="Z232" s="132"/>
      <c r="AA232" s="128">
        <v>56696.644870111762</v>
      </c>
    </row>
    <row r="233" spans="1:27" x14ac:dyDescent="0.25">
      <c r="A233" s="13">
        <v>749</v>
      </c>
      <c r="C233" s="14" t="s">
        <v>250</v>
      </c>
      <c r="D233" s="10"/>
      <c r="E233" s="149">
        <f>VLOOKUP(A233,'A Employer Allocation - No 158'!A:G,7,FALSE)</f>
        <v>3.0636120177825487E-3</v>
      </c>
      <c r="F233" s="10"/>
      <c r="G233" s="174">
        <f t="shared" si="7"/>
        <v>121737.97259317263</v>
      </c>
      <c r="H233" s="149">
        <v>3.3762416924043972E-3</v>
      </c>
      <c r="I233"/>
      <c r="J233" s="156">
        <f t="shared" si="8"/>
        <v>110808.65749371541</v>
      </c>
      <c r="K233" s="10"/>
      <c r="L233" s="10"/>
      <c r="M233" s="132">
        <v>3.7674800892897459E-3</v>
      </c>
      <c r="N233"/>
      <c r="O233" s="131">
        <v>139546</v>
      </c>
      <c r="P233" s="10"/>
      <c r="Q233" s="132">
        <v>3.7688187386449882E-3</v>
      </c>
      <c r="R233"/>
      <c r="S233" s="131">
        <v>108930</v>
      </c>
      <c r="T233" s="10"/>
      <c r="U233" s="132">
        <v>3.8283605808381001E-3</v>
      </c>
      <c r="V233"/>
      <c r="W233" s="131">
        <v>158287.19194945903</v>
      </c>
      <c r="X233" s="10"/>
      <c r="Y233" s="132">
        <v>3.974019604481697E-3</v>
      </c>
      <c r="Z233" s="132"/>
      <c r="AA233" s="128">
        <v>136887.34264940937</v>
      </c>
    </row>
    <row r="234" spans="1:27" x14ac:dyDescent="0.25">
      <c r="A234" s="13">
        <v>750</v>
      </c>
      <c r="C234" s="14" t="s">
        <v>251</v>
      </c>
      <c r="D234" s="10"/>
      <c r="E234" s="149">
        <f>VLOOKUP(A234,'A Employer Allocation - No 158'!A:G,7,FALSE)</f>
        <v>0</v>
      </c>
      <c r="F234" s="10"/>
      <c r="G234" s="174">
        <f t="shared" si="7"/>
        <v>0</v>
      </c>
      <c r="H234" s="149">
        <v>0</v>
      </c>
      <c r="I234"/>
      <c r="J234" s="156">
        <f t="shared" si="8"/>
        <v>0</v>
      </c>
      <c r="K234" s="10"/>
      <c r="L234" s="10"/>
      <c r="M234" s="132">
        <v>0</v>
      </c>
      <c r="N234"/>
      <c r="O234" s="131">
        <v>0</v>
      </c>
      <c r="P234" s="10"/>
      <c r="Q234" s="132">
        <v>0</v>
      </c>
      <c r="R234"/>
      <c r="S234" s="131">
        <v>0</v>
      </c>
      <c r="T234" s="10"/>
      <c r="U234" s="132">
        <v>0</v>
      </c>
      <c r="V234"/>
      <c r="W234" s="131">
        <v>0</v>
      </c>
      <c r="X234" s="10"/>
      <c r="Y234" s="132">
        <v>0</v>
      </c>
      <c r="Z234" s="132"/>
      <c r="AA234" s="128">
        <v>0</v>
      </c>
    </row>
    <row r="235" spans="1:27" x14ac:dyDescent="0.25">
      <c r="A235" s="13">
        <v>751</v>
      </c>
      <c r="C235" s="14" t="s">
        <v>252</v>
      </c>
      <c r="D235" s="10"/>
      <c r="E235" s="149">
        <f>VLOOKUP(A235,'A Employer Allocation - No 158'!A:G,7,FALSE)</f>
        <v>9.8413765314266734E-5</v>
      </c>
      <c r="F235" s="10"/>
      <c r="G235" s="174">
        <f t="shared" si="7"/>
        <v>3910.6427951966275</v>
      </c>
      <c r="H235" s="149">
        <v>9.8904182778823774E-5</v>
      </c>
      <c r="I235"/>
      <c r="J235" s="156">
        <f t="shared" si="8"/>
        <v>3246.0471473029297</v>
      </c>
      <c r="K235" s="10"/>
      <c r="L235" s="10"/>
      <c r="M235" s="132">
        <v>1.0104555007776604E-4</v>
      </c>
      <c r="N235"/>
      <c r="O235" s="131">
        <v>3743</v>
      </c>
      <c r="P235" s="10"/>
      <c r="Q235" s="132">
        <v>8.9889349054260762E-5</v>
      </c>
      <c r="R235"/>
      <c r="S235" s="131">
        <v>2598</v>
      </c>
      <c r="T235" s="10"/>
      <c r="U235" s="132">
        <v>8.9999069985718708E-5</v>
      </c>
      <c r="V235"/>
      <c r="W235" s="131">
        <v>3721.0967371792349</v>
      </c>
      <c r="X235" s="10"/>
      <c r="Y235" s="132">
        <v>8.9793158624215514E-5</v>
      </c>
      <c r="Z235" s="132"/>
      <c r="AA235" s="128">
        <v>3092.9759023594088</v>
      </c>
    </row>
    <row r="236" spans="1:27" x14ac:dyDescent="0.25">
      <c r="A236" s="13">
        <v>752</v>
      </c>
      <c r="C236" s="14" t="s">
        <v>253</v>
      </c>
      <c r="D236" s="10"/>
      <c r="E236" s="149">
        <f>VLOOKUP(A236,'A Employer Allocation - No 158'!A:G,7,FALSE)</f>
        <v>4.7184876626336168E-3</v>
      </c>
      <c r="F236" s="10"/>
      <c r="G236" s="174">
        <f t="shared" si="7"/>
        <v>187497.34575420571</v>
      </c>
      <c r="H236" s="149">
        <v>5.2140000230236913E-3</v>
      </c>
      <c r="I236"/>
      <c r="J236" s="156">
        <f t="shared" si="8"/>
        <v>171124.10643564031</v>
      </c>
      <c r="K236" s="10"/>
      <c r="L236" s="10"/>
      <c r="M236" s="132">
        <v>6.0498493023251306E-3</v>
      </c>
      <c r="N236"/>
      <c r="O236" s="131">
        <v>224084</v>
      </c>
      <c r="P236" s="10"/>
      <c r="Q236" s="132">
        <v>5.914281508035542E-3</v>
      </c>
      <c r="R236"/>
      <c r="S236" s="131">
        <v>170941</v>
      </c>
      <c r="T236" s="10"/>
      <c r="U236" s="132">
        <v>6.1558411751940151E-3</v>
      </c>
      <c r="V236"/>
      <c r="W236" s="131">
        <v>254519.08019986091</v>
      </c>
      <c r="X236" s="10"/>
      <c r="Y236" s="132">
        <v>6.2674157630930863E-3</v>
      </c>
      <c r="Z236" s="132"/>
      <c r="AA236" s="128">
        <v>215884.66451481599</v>
      </c>
    </row>
    <row r="237" spans="1:27" x14ac:dyDescent="0.25">
      <c r="A237" s="13">
        <v>753</v>
      </c>
      <c r="C237" s="14" t="s">
        <v>254</v>
      </c>
      <c r="D237" s="10"/>
      <c r="E237" s="149">
        <f>VLOOKUP(A237,'A Employer Allocation - No 158'!A:G,7,FALSE)</f>
        <v>3.5144535793998257E-3</v>
      </c>
      <c r="F237" s="10"/>
      <c r="G237" s="174">
        <f t="shared" si="7"/>
        <v>139652.94921340171</v>
      </c>
      <c r="H237" s="149">
        <v>3.6973018913372987E-3</v>
      </c>
      <c r="I237"/>
      <c r="J237" s="156">
        <f t="shared" si="8"/>
        <v>121345.89174991711</v>
      </c>
      <c r="K237" s="10"/>
      <c r="L237" s="10"/>
      <c r="M237" s="132">
        <v>4.2753141517646422E-3</v>
      </c>
      <c r="N237"/>
      <c r="O237" s="131">
        <v>158356</v>
      </c>
      <c r="P237" s="10"/>
      <c r="Q237" s="132">
        <v>4.6286870114027791E-3</v>
      </c>
      <c r="R237"/>
      <c r="S237" s="131">
        <v>133783</v>
      </c>
      <c r="T237" s="10"/>
      <c r="U237" s="132">
        <v>4.6728142915447336E-3</v>
      </c>
      <c r="V237"/>
      <c r="W237" s="131">
        <v>193201.92993628467</v>
      </c>
      <c r="X237" s="10"/>
      <c r="Y237" s="132">
        <v>4.8492045673130023E-3</v>
      </c>
      <c r="Z237" s="132"/>
      <c r="AA237" s="128">
        <v>167033.58142326775</v>
      </c>
    </row>
    <row r="238" spans="1:27" x14ac:dyDescent="0.25">
      <c r="A238" s="13">
        <v>754</v>
      </c>
      <c r="C238" s="14" t="s">
        <v>255</v>
      </c>
      <c r="D238" s="10"/>
      <c r="E238" s="149">
        <f>VLOOKUP(A238,'A Employer Allocation - No 158'!A:G,7,FALSE)</f>
        <v>2.3314467607246955E-3</v>
      </c>
      <c r="F238" s="10"/>
      <c r="G238" s="174">
        <f t="shared" si="7"/>
        <v>92644.107743440007</v>
      </c>
      <c r="H238" s="149">
        <v>3.238034364171792E-3</v>
      </c>
      <c r="I238"/>
      <c r="J238" s="156">
        <f t="shared" si="8"/>
        <v>106272.67639624192</v>
      </c>
      <c r="K238" s="10"/>
      <c r="L238" s="10"/>
      <c r="M238" s="132">
        <v>3.3908529564373271E-3</v>
      </c>
      <c r="N238"/>
      <c r="O238" s="131">
        <v>125596</v>
      </c>
      <c r="P238" s="10"/>
      <c r="Q238" s="132">
        <v>3.0541625838306961E-3</v>
      </c>
      <c r="R238"/>
      <c r="S238" s="131">
        <v>88274</v>
      </c>
      <c r="T238" s="10"/>
      <c r="U238" s="132">
        <v>3.0176035398866131E-3</v>
      </c>
      <c r="V238"/>
      <c r="W238" s="131">
        <v>124765.67466924268</v>
      </c>
      <c r="X238" s="10"/>
      <c r="Y238" s="132">
        <v>3.3608912046468519E-3</v>
      </c>
      <c r="Z238" s="132"/>
      <c r="AA238" s="128">
        <v>115767.78972580904</v>
      </c>
    </row>
    <row r="239" spans="1:27" x14ac:dyDescent="0.25">
      <c r="A239" s="13">
        <v>756</v>
      </c>
      <c r="C239" s="14" t="s">
        <v>256</v>
      </c>
      <c r="D239" s="10"/>
      <c r="E239" s="149">
        <f>VLOOKUP(A239,'A Employer Allocation - No 158'!A:G,7,FALSE)</f>
        <v>7.3011127121601531E-3</v>
      </c>
      <c r="F239" s="10"/>
      <c r="G239" s="174">
        <f t="shared" si="7"/>
        <v>290122.46136047912</v>
      </c>
      <c r="H239" s="149">
        <v>7.164905260199186E-3</v>
      </c>
      <c r="I239"/>
      <c r="J239" s="156">
        <f t="shared" si="8"/>
        <v>235153.0504283685</v>
      </c>
      <c r="K239" s="10"/>
      <c r="L239" s="10"/>
      <c r="M239" s="132">
        <v>6.5090330412165658E-3</v>
      </c>
      <c r="N239"/>
      <c r="O239" s="131">
        <v>241092</v>
      </c>
      <c r="P239" s="10"/>
      <c r="Q239" s="132">
        <v>6.3963434470107839E-3</v>
      </c>
      <c r="R239"/>
      <c r="S239" s="131">
        <v>184874</v>
      </c>
      <c r="T239" s="10"/>
      <c r="U239" s="132">
        <v>6.2907181107812607E-3</v>
      </c>
      <c r="V239"/>
      <c r="W239" s="131">
        <v>260095.69476947896</v>
      </c>
      <c r="X239" s="10"/>
      <c r="Y239" s="132">
        <v>6.100076070577041E-3</v>
      </c>
      <c r="Z239" s="132"/>
      <c r="AA239" s="128">
        <v>210120.55459385391</v>
      </c>
    </row>
    <row r="240" spans="1:27" x14ac:dyDescent="0.25">
      <c r="A240" s="13">
        <v>757</v>
      </c>
      <c r="C240" s="14" t="s">
        <v>257</v>
      </c>
      <c r="D240" s="10"/>
      <c r="E240" s="149">
        <f>VLOOKUP(A240,'A Employer Allocation - No 158'!A:G,7,FALSE)</f>
        <v>1.5939896655723694E-3</v>
      </c>
      <c r="F240" s="10"/>
      <c r="G240" s="174">
        <f t="shared" si="7"/>
        <v>63339.962467474186</v>
      </c>
      <c r="H240" s="149">
        <v>1.6257334834499206E-3</v>
      </c>
      <c r="I240"/>
      <c r="J240" s="156">
        <f t="shared" si="8"/>
        <v>53356.768014844405</v>
      </c>
      <c r="K240" s="10"/>
      <c r="L240" s="10"/>
      <c r="M240" s="132">
        <v>1.6699501952555872E-3</v>
      </c>
      <c r="N240"/>
      <c r="O240" s="131">
        <v>61854</v>
      </c>
      <c r="P240" s="10"/>
      <c r="Q240" s="132">
        <v>1.6207156119407218E-3</v>
      </c>
      <c r="R240"/>
      <c r="S240" s="131">
        <v>46844</v>
      </c>
      <c r="T240" s="10"/>
      <c r="U240" s="132">
        <v>1.6804631232206415E-3</v>
      </c>
      <c r="V240"/>
      <c r="W240" s="131">
        <v>69480.338471926705</v>
      </c>
      <c r="X240" s="10"/>
      <c r="Y240" s="132">
        <v>1.700704825882097E-3</v>
      </c>
      <c r="Z240" s="132"/>
      <c r="AA240" s="128">
        <v>58581.735224325806</v>
      </c>
    </row>
    <row r="241" spans="1:27" x14ac:dyDescent="0.25">
      <c r="A241" s="13">
        <v>759</v>
      </c>
      <c r="C241" s="14" t="s">
        <v>258</v>
      </c>
      <c r="D241" s="10"/>
      <c r="E241" s="149">
        <f>VLOOKUP(A241,'A Employer Allocation - No 158'!A:G,7,FALSE)</f>
        <v>0</v>
      </c>
      <c r="F241" s="10"/>
      <c r="G241" s="174">
        <f t="shared" si="7"/>
        <v>0</v>
      </c>
      <c r="H241" s="149">
        <v>0</v>
      </c>
      <c r="I241"/>
      <c r="J241" s="156">
        <f t="shared" si="8"/>
        <v>0</v>
      </c>
      <c r="K241" s="10"/>
      <c r="L241" s="10"/>
      <c r="M241" s="132">
        <v>0</v>
      </c>
      <c r="N241"/>
      <c r="O241" s="131">
        <v>0</v>
      </c>
      <c r="P241" s="10"/>
      <c r="Q241" s="132">
        <v>0</v>
      </c>
      <c r="R241"/>
      <c r="S241" s="131">
        <v>0</v>
      </c>
      <c r="T241" s="10"/>
      <c r="U241" s="132">
        <v>0</v>
      </c>
      <c r="V241"/>
      <c r="W241" s="131">
        <v>0</v>
      </c>
      <c r="X241" s="10"/>
      <c r="Y241" s="132">
        <v>0</v>
      </c>
      <c r="Z241" s="132"/>
      <c r="AA241" s="128">
        <v>0</v>
      </c>
    </row>
    <row r="242" spans="1:27" x14ac:dyDescent="0.25">
      <c r="A242" s="13">
        <v>760</v>
      </c>
      <c r="C242" s="14" t="s">
        <v>259</v>
      </c>
      <c r="D242" s="10"/>
      <c r="E242" s="149">
        <f>VLOOKUP(A242,'A Employer Allocation - No 158'!A:G,7,FALSE)</f>
        <v>0</v>
      </c>
      <c r="F242" s="10"/>
      <c r="G242" s="174">
        <f t="shared" si="7"/>
        <v>0</v>
      </c>
      <c r="H242" s="149">
        <v>0</v>
      </c>
      <c r="I242"/>
      <c r="J242" s="156">
        <f t="shared" si="8"/>
        <v>0</v>
      </c>
      <c r="K242" s="10"/>
      <c r="L242" s="10"/>
      <c r="M242" s="132">
        <v>0</v>
      </c>
      <c r="N242"/>
      <c r="O242" s="131">
        <v>0</v>
      </c>
      <c r="P242" s="10"/>
      <c r="Q242" s="132">
        <v>0</v>
      </c>
      <c r="R242"/>
      <c r="S242" s="131">
        <v>0</v>
      </c>
      <c r="T242" s="10"/>
      <c r="U242" s="132">
        <v>0</v>
      </c>
      <c r="V242"/>
      <c r="W242" s="131">
        <v>0</v>
      </c>
      <c r="X242" s="10"/>
      <c r="Y242" s="132">
        <v>0</v>
      </c>
      <c r="Z242" s="132"/>
      <c r="AA242" s="128">
        <v>0</v>
      </c>
    </row>
    <row r="243" spans="1:27" x14ac:dyDescent="0.25">
      <c r="A243" s="13">
        <v>761</v>
      </c>
      <c r="C243" s="14" t="s">
        <v>260</v>
      </c>
      <c r="D243" s="10"/>
      <c r="E243" s="149">
        <f>VLOOKUP(A243,'A Employer Allocation - No 158'!A:G,7,FALSE)</f>
        <v>1.3332978388929816E-3</v>
      </c>
      <c r="F243" s="10"/>
      <c r="G243" s="174">
        <f t="shared" si="7"/>
        <v>52980.917566439326</v>
      </c>
      <c r="H243" s="149">
        <v>1.4321399483046098E-3</v>
      </c>
      <c r="I243"/>
      <c r="J243" s="156">
        <f t="shared" si="8"/>
        <v>47003.004960151091</v>
      </c>
      <c r="K243" s="10"/>
      <c r="L243" s="10"/>
      <c r="M243" s="132">
        <v>1.5361904163590657E-3</v>
      </c>
      <c r="N243"/>
      <c r="O243" s="131">
        <v>56900</v>
      </c>
      <c r="P243" s="10"/>
      <c r="Q243" s="132">
        <v>1.5780052790972622E-3</v>
      </c>
      <c r="R243"/>
      <c r="S243" s="131">
        <v>45609</v>
      </c>
      <c r="T243" s="10"/>
      <c r="U243" s="132">
        <v>1.5952334933751564E-3</v>
      </c>
      <c r="V243"/>
      <c r="W243" s="131">
        <v>65956.438751858994</v>
      </c>
      <c r="X243" s="10"/>
      <c r="Y243" s="132">
        <v>1.6230590080589461E-3</v>
      </c>
      <c r="Z243" s="132"/>
      <c r="AA243" s="128">
        <v>55907.18131481194</v>
      </c>
    </row>
    <row r="244" spans="1:27" x14ac:dyDescent="0.25">
      <c r="A244" s="13">
        <v>762</v>
      </c>
      <c r="C244" s="14" t="s">
        <v>261</v>
      </c>
      <c r="D244" s="10"/>
      <c r="E244" s="149">
        <f>VLOOKUP(A244,'A Employer Allocation - No 158'!A:G,7,FALSE)</f>
        <v>0</v>
      </c>
      <c r="F244" s="10"/>
      <c r="G244" s="174">
        <f t="shared" si="7"/>
        <v>0</v>
      </c>
      <c r="H244" s="149">
        <v>0</v>
      </c>
      <c r="I244"/>
      <c r="J244" s="156">
        <f t="shared" si="8"/>
        <v>0</v>
      </c>
      <c r="K244" s="10"/>
      <c r="L244" s="10"/>
      <c r="M244" s="132">
        <v>0</v>
      </c>
      <c r="N244"/>
      <c r="O244" s="131">
        <v>0</v>
      </c>
      <c r="P244" s="10"/>
      <c r="Q244" s="132">
        <v>0</v>
      </c>
      <c r="R244"/>
      <c r="S244" s="131">
        <v>0</v>
      </c>
      <c r="T244" s="10"/>
      <c r="U244" s="132">
        <v>0</v>
      </c>
      <c r="V244"/>
      <c r="W244" s="131">
        <v>0</v>
      </c>
      <c r="X244" s="10"/>
      <c r="Y244" s="132">
        <v>0</v>
      </c>
      <c r="Z244" s="132"/>
      <c r="AA244" s="128">
        <v>0</v>
      </c>
    </row>
    <row r="245" spans="1:27" x14ac:dyDescent="0.25">
      <c r="A245" s="13">
        <v>765</v>
      </c>
      <c r="C245" s="14" t="s">
        <v>262</v>
      </c>
      <c r="D245" s="10"/>
      <c r="E245" s="149">
        <f>VLOOKUP(A245,'A Employer Allocation - No 158'!A:G,7,FALSE)</f>
        <v>1.6612671308803981E-2</v>
      </c>
      <c r="F245" s="10"/>
      <c r="G245" s="174">
        <f t="shared" si="7"/>
        <v>660133.5001794314</v>
      </c>
      <c r="H245" s="149">
        <v>1.7733485434167019E-2</v>
      </c>
      <c r="I245"/>
      <c r="J245" s="156">
        <f t="shared" si="8"/>
        <v>582015.1199676136</v>
      </c>
      <c r="K245" s="10"/>
      <c r="L245" s="10"/>
      <c r="M245" s="132">
        <v>1.7903058447505012E-2</v>
      </c>
      <c r="N245"/>
      <c r="O245" s="131">
        <v>663121</v>
      </c>
      <c r="P245" s="10"/>
      <c r="Q245" s="132">
        <v>1.7538346589866437E-2</v>
      </c>
      <c r="R245"/>
      <c r="S245" s="131">
        <v>506911</v>
      </c>
      <c r="T245" s="10"/>
      <c r="U245" s="132">
        <v>1.7195049284323916E-2</v>
      </c>
      <c r="V245"/>
      <c r="W245" s="131">
        <v>710945.58863427234</v>
      </c>
      <c r="X245" s="10"/>
      <c r="Y245" s="132">
        <v>1.7424068724098209E-2</v>
      </c>
      <c r="Z245" s="132"/>
      <c r="AA245" s="128">
        <v>600181.85695225454</v>
      </c>
    </row>
    <row r="246" spans="1:27" x14ac:dyDescent="0.25">
      <c r="A246" s="13">
        <v>766</v>
      </c>
      <c r="C246" s="14" t="s">
        <v>263</v>
      </c>
      <c r="D246" s="10"/>
      <c r="E246" s="149">
        <f>VLOOKUP(A246,'A Employer Allocation - No 158'!A:G,7,FALSE)</f>
        <v>1.040015285653383E-4</v>
      </c>
      <c r="F246" s="10"/>
      <c r="G246" s="174">
        <f t="shared" si="7"/>
        <v>4132.6823242125929</v>
      </c>
      <c r="H246" s="149">
        <v>5.8843400607018369E-5</v>
      </c>
      <c r="I246"/>
      <c r="J246" s="156">
        <f t="shared" si="8"/>
        <v>1931.2474691304158</v>
      </c>
      <c r="K246" s="10"/>
      <c r="L246" s="10"/>
      <c r="M246" s="132">
        <v>7.1068784305817779E-5</v>
      </c>
      <c r="N246"/>
      <c r="O246" s="131">
        <v>2632</v>
      </c>
      <c r="P246" s="10"/>
      <c r="Q246" s="132">
        <v>8.4883218193132772E-5</v>
      </c>
      <c r="R246"/>
      <c r="S246" s="131">
        <v>2453</v>
      </c>
      <c r="T246" s="10"/>
      <c r="U246" s="132">
        <v>1.0722480119349762E-4</v>
      </c>
      <c r="V246"/>
      <c r="W246" s="131">
        <v>4433.3108989807279</v>
      </c>
      <c r="X246" s="10"/>
      <c r="Y246" s="132">
        <v>1.1394228805518435E-4</v>
      </c>
      <c r="Z246" s="132"/>
      <c r="AA246" s="128">
        <v>3924.8062615690001</v>
      </c>
    </row>
    <row r="247" spans="1:27" x14ac:dyDescent="0.25">
      <c r="A247" s="13">
        <v>767</v>
      </c>
      <c r="C247" s="14" t="s">
        <v>264</v>
      </c>
      <c r="D247" s="10"/>
      <c r="E247" s="149">
        <f>VLOOKUP(A247,'A Employer Allocation - No 158'!A:G,7,FALSE)</f>
        <v>1.478333908045684E-2</v>
      </c>
      <c r="F247" s="10"/>
      <c r="G247" s="174">
        <f t="shared" si="7"/>
        <v>587441.79007198708</v>
      </c>
      <c r="H247" s="149">
        <v>1.4969332943864605E-2</v>
      </c>
      <c r="I247"/>
      <c r="J247" s="156">
        <f t="shared" si="8"/>
        <v>491295.30353758961</v>
      </c>
      <c r="K247" s="10"/>
      <c r="L247" s="10"/>
      <c r="M247" s="132">
        <v>1.4241756338247133E-2</v>
      </c>
      <c r="N247"/>
      <c r="O247" s="131">
        <v>527508</v>
      </c>
      <c r="P247" s="10"/>
      <c r="Q247" s="132">
        <v>1.4104391962821318E-2</v>
      </c>
      <c r="R247"/>
      <c r="S247" s="131">
        <v>407659</v>
      </c>
      <c r="T247" s="10"/>
      <c r="U247" s="132">
        <v>1.3876145433478124E-2</v>
      </c>
      <c r="V247"/>
      <c r="W247" s="131">
        <v>573722.36741261312</v>
      </c>
      <c r="X247" s="10"/>
      <c r="Y247" s="132">
        <v>1.3535214490335163E-2</v>
      </c>
      <c r="Z247" s="132"/>
      <c r="AA247" s="128">
        <v>466228.08344535273</v>
      </c>
    </row>
    <row r="248" spans="1:27" x14ac:dyDescent="0.25">
      <c r="A248" s="13">
        <v>768</v>
      </c>
      <c r="C248" s="14" t="s">
        <v>265</v>
      </c>
      <c r="D248" s="10"/>
      <c r="E248" s="149">
        <f>VLOOKUP(A248,'A Employer Allocation - No 158'!A:G,7,FALSE)</f>
        <v>3.3425591938282544E-3</v>
      </c>
      <c r="F248" s="10"/>
      <c r="G248" s="174">
        <f t="shared" si="7"/>
        <v>132822.42567511811</v>
      </c>
      <c r="H248" s="149">
        <v>3.4646676323947289E-3</v>
      </c>
      <c r="I248"/>
      <c r="J248" s="156">
        <f t="shared" si="8"/>
        <v>113710.80745531089</v>
      </c>
      <c r="K248" s="10"/>
      <c r="L248" s="10"/>
      <c r="M248" s="132">
        <v>3.4786940273021298E-3</v>
      </c>
      <c r="N248"/>
      <c r="O248" s="131">
        <v>128849</v>
      </c>
      <c r="P248" s="10"/>
      <c r="Q248" s="132">
        <v>3.5312912236145281E-3</v>
      </c>
      <c r="R248"/>
      <c r="S248" s="131">
        <v>102065</v>
      </c>
      <c r="T248" s="10"/>
      <c r="U248" s="132">
        <v>3.608953946231144E-3</v>
      </c>
      <c r="V248"/>
      <c r="W248" s="131">
        <v>149215.61696228443</v>
      </c>
      <c r="X248" s="10"/>
      <c r="Y248" s="132">
        <v>3.7119042422637735E-3</v>
      </c>
      <c r="Z248" s="132"/>
      <c r="AA248" s="128">
        <v>127858.63142686407</v>
      </c>
    </row>
    <row r="249" spans="1:27" x14ac:dyDescent="0.25">
      <c r="A249" s="13">
        <v>769</v>
      </c>
      <c r="C249" s="14" t="s">
        <v>266</v>
      </c>
      <c r="D249" s="10"/>
      <c r="E249" s="149">
        <f>VLOOKUP(A249,'A Employer Allocation - No 158'!A:G,7,FALSE)</f>
        <v>6.0909023310501218E-3</v>
      </c>
      <c r="F249" s="10"/>
      <c r="G249" s="174">
        <f t="shared" si="7"/>
        <v>242032.63883974659</v>
      </c>
      <c r="H249" s="149">
        <v>7.0631051274624183E-3</v>
      </c>
      <c r="I249"/>
      <c r="J249" s="156">
        <f t="shared" si="8"/>
        <v>231811.95785593186</v>
      </c>
      <c r="K249" s="10"/>
      <c r="L249" s="10"/>
      <c r="M249" s="132">
        <v>7.7624469498018484E-3</v>
      </c>
      <c r="N249"/>
      <c r="O249" s="131">
        <v>287518</v>
      </c>
      <c r="P249" s="10"/>
      <c r="Q249" s="132">
        <v>8.0277301542837458E-3</v>
      </c>
      <c r="R249"/>
      <c r="S249" s="131">
        <v>232026</v>
      </c>
      <c r="T249" s="10"/>
      <c r="U249" s="132">
        <v>8.1337961362080539E-3</v>
      </c>
      <c r="V249"/>
      <c r="W249" s="131">
        <v>336299.5002962547</v>
      </c>
      <c r="X249" s="10"/>
      <c r="Y249" s="132">
        <v>8.4928756867958723E-3</v>
      </c>
      <c r="Z249" s="132"/>
      <c r="AA249" s="128">
        <v>292541.88452069549</v>
      </c>
    </row>
    <row r="250" spans="1:27" x14ac:dyDescent="0.25">
      <c r="A250" s="13">
        <v>770</v>
      </c>
      <c r="C250" s="14" t="s">
        <v>267</v>
      </c>
      <c r="D250" s="10"/>
      <c r="E250" s="149">
        <f>VLOOKUP(A250,'A Employer Allocation - No 158'!A:G,7,FALSE)</f>
        <v>2.8659613676007868E-3</v>
      </c>
      <c r="F250" s="10"/>
      <c r="G250" s="174">
        <f t="shared" si="7"/>
        <v>113883.9789101651</v>
      </c>
      <c r="H250" s="149">
        <v>3.3005051092891264E-3</v>
      </c>
      <c r="I250"/>
      <c r="J250" s="156">
        <f t="shared" si="8"/>
        <v>108322.97374748225</v>
      </c>
      <c r="K250" s="10"/>
      <c r="L250" s="10"/>
      <c r="M250" s="132">
        <v>3.5706032840192217E-3</v>
      </c>
      <c r="N250"/>
      <c r="O250" s="131">
        <v>132254</v>
      </c>
      <c r="P250" s="10"/>
      <c r="Q250" s="132">
        <v>3.6470718126809906E-3</v>
      </c>
      <c r="R250"/>
      <c r="S250" s="131">
        <v>105411</v>
      </c>
      <c r="T250" s="10"/>
      <c r="U250" s="132">
        <v>3.772753687091799E-3</v>
      </c>
      <c r="V250"/>
      <c r="W250" s="131">
        <v>155988.07229281293</v>
      </c>
      <c r="X250" s="10"/>
      <c r="Y250" s="132">
        <v>3.8867548123803501E-3</v>
      </c>
      <c r="Z250" s="132"/>
      <c r="AA250" s="128">
        <v>133881.45775540054</v>
      </c>
    </row>
    <row r="251" spans="1:27" x14ac:dyDescent="0.25">
      <c r="A251" s="13">
        <v>771</v>
      </c>
      <c r="C251" s="14" t="s">
        <v>268</v>
      </c>
      <c r="D251" s="10"/>
      <c r="E251" s="149">
        <f>VLOOKUP(A251,'A Employer Allocation - No 158'!A:G,7,FALSE)</f>
        <v>1.9710066042993211E-3</v>
      </c>
      <c r="F251" s="10"/>
      <c r="G251" s="174">
        <f t="shared" si="7"/>
        <v>78321.388799364635</v>
      </c>
      <c r="H251" s="149">
        <v>2.1135533333665225E-3</v>
      </c>
      <c r="I251"/>
      <c r="J251" s="156">
        <f t="shared" si="8"/>
        <v>69367.074027489274</v>
      </c>
      <c r="K251" s="10"/>
      <c r="L251" s="10"/>
      <c r="M251" s="132">
        <v>2.1748538273465351E-3</v>
      </c>
      <c r="N251"/>
      <c r="O251" s="131">
        <v>80556</v>
      </c>
      <c r="P251" s="10"/>
      <c r="Q251" s="132">
        <v>2.2120978871638095E-3</v>
      </c>
      <c r="R251"/>
      <c r="S251" s="131">
        <v>63936</v>
      </c>
      <c r="T251" s="10"/>
      <c r="U251" s="132">
        <v>2.1843796927828933E-3</v>
      </c>
      <c r="V251"/>
      <c r="W251" s="131">
        <v>90315.246022706924</v>
      </c>
      <c r="X251" s="10"/>
      <c r="Y251" s="132">
        <v>2.2999199804286889E-3</v>
      </c>
      <c r="Z251" s="132"/>
      <c r="AA251" s="128">
        <v>79222.038580815162</v>
      </c>
    </row>
    <row r="252" spans="1:27" x14ac:dyDescent="0.25">
      <c r="A252" s="13">
        <v>772</v>
      </c>
      <c r="C252" s="14" t="s">
        <v>269</v>
      </c>
      <c r="D252" s="10"/>
      <c r="E252" s="149">
        <f>VLOOKUP(A252,'A Employer Allocation - No 158'!A:G,7,FALSE)</f>
        <v>3.2457203803278188E-3</v>
      </c>
      <c r="F252" s="10"/>
      <c r="G252" s="174">
        <f t="shared" si="7"/>
        <v>128974.36634010993</v>
      </c>
      <c r="H252" s="149">
        <v>3.7197482547061517E-3</v>
      </c>
      <c r="I252"/>
      <c r="J252" s="156">
        <f t="shared" si="8"/>
        <v>122082.58408924646</v>
      </c>
      <c r="K252" s="10"/>
      <c r="L252" s="10"/>
      <c r="M252" s="132">
        <v>3.8988240173680293E-3</v>
      </c>
      <c r="N252"/>
      <c r="O252" s="131">
        <v>144411</v>
      </c>
      <c r="P252" s="10"/>
      <c r="Q252" s="132">
        <v>4.0551853296684594E-3</v>
      </c>
      <c r="R252"/>
      <c r="S252" s="131">
        <v>117207</v>
      </c>
      <c r="T252" s="10"/>
      <c r="U252" s="132">
        <v>4.2201023959332982E-3</v>
      </c>
      <c r="V252"/>
      <c r="W252" s="131">
        <v>174484.12809778508</v>
      </c>
      <c r="X252" s="10"/>
      <c r="Y252" s="132">
        <v>4.1661070217816282E-3</v>
      </c>
      <c r="Z252" s="132"/>
      <c r="AA252" s="128">
        <v>143503.90188352144</v>
      </c>
    </row>
    <row r="253" spans="1:27" x14ac:dyDescent="0.25">
      <c r="A253" s="13">
        <v>773</v>
      </c>
      <c r="C253" s="14" t="s">
        <v>270</v>
      </c>
      <c r="D253" s="10"/>
      <c r="E253" s="149">
        <f>VLOOKUP(A253,'A Employer Allocation - No 158'!A:G,7,FALSE)</f>
        <v>2.2875686031913586E-3</v>
      </c>
      <c r="F253" s="10"/>
      <c r="G253" s="174">
        <f t="shared" si="7"/>
        <v>90900.532542589805</v>
      </c>
      <c r="H253" s="149">
        <v>2.6275417015672303E-3</v>
      </c>
      <c r="I253"/>
      <c r="J253" s="156">
        <f t="shared" si="8"/>
        <v>86236.233950440685</v>
      </c>
      <c r="K253" s="10"/>
      <c r="L253" s="10"/>
      <c r="M253" s="132">
        <v>2.6675821393559404E-3</v>
      </c>
      <c r="N253"/>
      <c r="O253" s="131">
        <v>98806</v>
      </c>
      <c r="P253" s="10"/>
      <c r="Q253" s="132">
        <v>2.7479288527409557E-3</v>
      </c>
      <c r="R253"/>
      <c r="S253" s="131">
        <v>79423</v>
      </c>
      <c r="T253" s="10"/>
      <c r="U253" s="132">
        <v>2.8505430593382471E-3</v>
      </c>
      <c r="V253"/>
      <c r="W253" s="131">
        <v>117858.40096987263</v>
      </c>
      <c r="X253" s="10"/>
      <c r="Y253" s="132">
        <v>2.8833007938120457E-3</v>
      </c>
      <c r="Z253" s="132"/>
      <c r="AA253" s="128">
        <v>99316.91914120283</v>
      </c>
    </row>
    <row r="254" spans="1:27" x14ac:dyDescent="0.25">
      <c r="A254" s="13">
        <v>774</v>
      </c>
      <c r="C254" s="14" t="s">
        <v>271</v>
      </c>
      <c r="D254" s="10"/>
      <c r="E254" s="149">
        <f>VLOOKUP(A254,'A Employer Allocation - No 158'!A:G,7,FALSE)</f>
        <v>2.5803438561625021E-3</v>
      </c>
      <c r="F254" s="10"/>
      <c r="G254" s="174">
        <f t="shared" si="7"/>
        <v>102534.46840498988</v>
      </c>
      <c r="H254" s="149">
        <v>2.8117236109795911E-3</v>
      </c>
      <c r="I254"/>
      <c r="J254" s="156">
        <f t="shared" si="8"/>
        <v>92281.106319183498</v>
      </c>
      <c r="K254" s="10"/>
      <c r="L254" s="10"/>
      <c r="M254" s="132">
        <v>2.9421303862169831E-3</v>
      </c>
      <c r="N254"/>
      <c r="O254" s="131">
        <v>108975</v>
      </c>
      <c r="P254" s="10"/>
      <c r="Q254" s="132">
        <v>2.9955381125808746E-3</v>
      </c>
      <c r="R254"/>
      <c r="S254" s="131">
        <v>86580</v>
      </c>
      <c r="T254" s="10"/>
      <c r="U254" s="132">
        <v>2.9965330559127271E-3</v>
      </c>
      <c r="V254"/>
      <c r="W254" s="131">
        <v>123894.49556507576</v>
      </c>
      <c r="X254" s="10"/>
      <c r="Y254" s="132">
        <v>3.0172454203026282E-3</v>
      </c>
      <c r="Z254" s="132"/>
      <c r="AA254" s="128">
        <v>103930.71721149566</v>
      </c>
    </row>
    <row r="255" spans="1:27" x14ac:dyDescent="0.25">
      <c r="A255" s="13">
        <v>775</v>
      </c>
      <c r="C255" s="14" t="s">
        <v>272</v>
      </c>
      <c r="D255" s="10"/>
      <c r="E255" s="149">
        <f>VLOOKUP(A255,'A Employer Allocation - No 158'!A:G,7,FALSE)</f>
        <v>3.2186767998403231E-3</v>
      </c>
      <c r="F255" s="10"/>
      <c r="G255" s="174">
        <f t="shared" si="7"/>
        <v>127899.74245134776</v>
      </c>
      <c r="H255" s="149">
        <v>3.1899714145190027E-3</v>
      </c>
      <c r="I255"/>
      <c r="J255" s="156">
        <f t="shared" si="8"/>
        <v>104695.24462108342</v>
      </c>
      <c r="K255" s="10"/>
      <c r="L255" s="10"/>
      <c r="M255" s="132">
        <v>3.0581421822351205E-3</v>
      </c>
      <c r="N255"/>
      <c r="O255" s="131">
        <v>113272</v>
      </c>
      <c r="P255" s="10"/>
      <c r="Q255" s="132">
        <v>3.1786762760983769E-3</v>
      </c>
      <c r="R255"/>
      <c r="S255" s="131">
        <v>91873</v>
      </c>
      <c r="T255" s="10"/>
      <c r="U255" s="132">
        <v>3.2794873923955681E-3</v>
      </c>
      <c r="V255"/>
      <c r="W255" s="131">
        <v>135593.51043738602</v>
      </c>
      <c r="X255" s="10"/>
      <c r="Y255" s="132">
        <v>3.2379401047263486E-3</v>
      </c>
      <c r="Z255" s="132"/>
      <c r="AA255" s="128">
        <v>111532.66986757804</v>
      </c>
    </row>
    <row r="256" spans="1:27" x14ac:dyDescent="0.25">
      <c r="A256" s="13">
        <v>776</v>
      </c>
      <c r="C256" s="14" t="s">
        <v>273</v>
      </c>
      <c r="D256" s="10"/>
      <c r="E256" s="149">
        <f>VLOOKUP(A256,'A Employer Allocation - No 158'!A:G,7,FALSE)</f>
        <v>2.8629250262881215E-3</v>
      </c>
      <c r="F256" s="10"/>
      <c r="G256" s="174">
        <f t="shared" si="7"/>
        <v>113763.3245866544</v>
      </c>
      <c r="H256" s="149">
        <v>3.0717597699919216E-3</v>
      </c>
      <c r="I256"/>
      <c r="J256" s="156">
        <f t="shared" si="8"/>
        <v>100815.52426230727</v>
      </c>
      <c r="K256" s="10"/>
      <c r="L256" s="10"/>
      <c r="M256" s="132">
        <v>3.1494608419506578E-3</v>
      </c>
      <c r="N256"/>
      <c r="O256" s="131">
        <v>116655</v>
      </c>
      <c r="P256" s="10"/>
      <c r="Q256" s="132">
        <v>3.1632719593800464E-3</v>
      </c>
      <c r="R256"/>
      <c r="S256" s="131">
        <v>91428</v>
      </c>
      <c r="T256" s="10"/>
      <c r="U256" s="132">
        <v>3.1544484225743928E-3</v>
      </c>
      <c r="V256"/>
      <c r="W256" s="131">
        <v>130423.65587449264</v>
      </c>
      <c r="X256" s="10"/>
      <c r="Y256" s="132">
        <v>3.1908872326534107E-3</v>
      </c>
      <c r="Z256" s="132"/>
      <c r="AA256" s="128">
        <v>109911.90719825872</v>
      </c>
    </row>
    <row r="257" spans="1:27" x14ac:dyDescent="0.25">
      <c r="A257" s="13">
        <v>777</v>
      </c>
      <c r="C257" s="14" t="s">
        <v>274</v>
      </c>
      <c r="D257" s="10"/>
      <c r="E257" s="149">
        <f>VLOOKUP(A257,'A Employer Allocation - No 158'!A:G,7,FALSE)</f>
        <v>1.4666472682338522E-2</v>
      </c>
      <c r="F257" s="10"/>
      <c r="G257" s="174">
        <f t="shared" si="7"/>
        <v>582797.89969402459</v>
      </c>
      <c r="H257" s="149">
        <v>1.5619810201708434E-2</v>
      </c>
      <c r="I257"/>
      <c r="J257" s="156">
        <f t="shared" si="8"/>
        <v>512644.04519729502</v>
      </c>
      <c r="K257" s="10"/>
      <c r="L257" s="10"/>
      <c r="M257" s="132">
        <v>1.579660109921964E-2</v>
      </c>
      <c r="N257"/>
      <c r="O257" s="131">
        <v>585099</v>
      </c>
      <c r="P257" s="10"/>
      <c r="Q257" s="132">
        <v>1.6133335780700676E-2</v>
      </c>
      <c r="R257"/>
      <c r="S257" s="131">
        <v>466302</v>
      </c>
      <c r="T257" s="10"/>
      <c r="U257" s="132">
        <v>1.6412001009337415E-2</v>
      </c>
      <c r="V257"/>
      <c r="W257" s="131">
        <v>678569.71651061077</v>
      </c>
      <c r="X257" s="10"/>
      <c r="Y257" s="132">
        <v>1.6858713245818797E-2</v>
      </c>
      <c r="Z257" s="132"/>
      <c r="AA257" s="128">
        <v>580707.86920778581</v>
      </c>
    </row>
    <row r="258" spans="1:27" x14ac:dyDescent="0.25">
      <c r="A258" s="13">
        <v>778</v>
      </c>
      <c r="C258" s="14" t="s">
        <v>275</v>
      </c>
      <c r="D258" s="10"/>
      <c r="E258" s="149">
        <f>VLOOKUP(A258,'A Employer Allocation - No 158'!A:G,7,FALSE)</f>
        <v>3.7323216373391366E-3</v>
      </c>
      <c r="F258" s="10"/>
      <c r="G258" s="174">
        <f t="shared" si="7"/>
        <v>148310.31689324937</v>
      </c>
      <c r="H258" s="149">
        <v>3.6423313264676654E-3</v>
      </c>
      <c r="I258"/>
      <c r="J258" s="156">
        <f t="shared" si="8"/>
        <v>119541.75121442795</v>
      </c>
      <c r="K258" s="10"/>
      <c r="L258" s="10"/>
      <c r="M258" s="132">
        <v>3.5625646490178714E-3</v>
      </c>
      <c r="N258"/>
      <c r="O258" s="131">
        <v>131956</v>
      </c>
      <c r="P258" s="10"/>
      <c r="Q258" s="132">
        <v>3.5364723179121069E-3</v>
      </c>
      <c r="R258"/>
      <c r="S258" s="131">
        <v>102215</v>
      </c>
      <c r="T258" s="10"/>
      <c r="U258" s="132">
        <v>3.4541718982219029E-3</v>
      </c>
      <c r="V258"/>
      <c r="W258" s="131">
        <v>142816.00667839483</v>
      </c>
      <c r="X258" s="10"/>
      <c r="Y258" s="132">
        <v>3.2684231634069441E-3</v>
      </c>
      <c r="Z258" s="132"/>
      <c r="AA258" s="128">
        <v>112582.67598579319</v>
      </c>
    </row>
    <row r="259" spans="1:27" x14ac:dyDescent="0.25">
      <c r="A259" s="13">
        <v>779</v>
      </c>
      <c r="C259" t="s">
        <v>423</v>
      </c>
      <c r="D259" s="10"/>
      <c r="E259" s="149">
        <f>VLOOKUP(A259,'A Employer Allocation - No 158'!A:G,7,FALSE)</f>
        <v>4.0756014503698099E-3</v>
      </c>
      <c r="F259" s="10"/>
      <c r="G259" s="174">
        <f t="shared" si="7"/>
        <v>161951.13963057674</v>
      </c>
      <c r="H259" s="149">
        <v>0</v>
      </c>
      <c r="I259"/>
      <c r="J259" s="156">
        <f t="shared" si="8"/>
        <v>0</v>
      </c>
      <c r="K259" s="10"/>
      <c r="L259" s="10"/>
      <c r="M259" s="132">
        <v>0</v>
      </c>
      <c r="N259"/>
      <c r="O259" s="131"/>
      <c r="P259" s="10"/>
      <c r="Q259" s="132">
        <v>0</v>
      </c>
      <c r="R259"/>
      <c r="S259" s="131"/>
      <c r="T259" s="10"/>
      <c r="U259" s="132">
        <v>0</v>
      </c>
      <c r="V259"/>
      <c r="W259" s="131"/>
      <c r="X259" s="10"/>
      <c r="Y259" s="132">
        <v>0</v>
      </c>
      <c r="Z259" s="132"/>
      <c r="AA259" s="128"/>
    </row>
    <row r="260" spans="1:27" x14ac:dyDescent="0.25">
      <c r="A260" s="13">
        <v>785</v>
      </c>
      <c r="C260" s="14" t="s">
        <v>276</v>
      </c>
      <c r="D260" s="10"/>
      <c r="E260" s="149">
        <f>VLOOKUP(A260,'A Employer Allocation - No 158'!A:G,7,FALSE)</f>
        <v>3.6341258785127844E-3</v>
      </c>
      <c r="F260" s="10"/>
      <c r="G260" s="174">
        <f t="shared" si="7"/>
        <v>144408.33696648938</v>
      </c>
      <c r="H260" s="149">
        <v>3.9323588947346002E-3</v>
      </c>
      <c r="I260"/>
      <c r="J260" s="156">
        <f t="shared" si="8"/>
        <v>129060.49080825695</v>
      </c>
      <c r="K260" s="10"/>
      <c r="L260" s="10"/>
      <c r="M260" s="132">
        <v>3.9664486270806262E-3</v>
      </c>
      <c r="N260"/>
      <c r="O260" s="131">
        <v>146916</v>
      </c>
      <c r="P260" s="10"/>
      <c r="Q260" s="132">
        <v>3.9422661043617517E-3</v>
      </c>
      <c r="R260"/>
      <c r="S260" s="131">
        <v>113943</v>
      </c>
      <c r="T260" s="10"/>
      <c r="U260" s="132">
        <v>4.0096072699816838E-3</v>
      </c>
      <c r="V260"/>
      <c r="W260" s="131">
        <v>165781.00787115411</v>
      </c>
      <c r="X260" s="10"/>
      <c r="Y260" s="132">
        <v>3.7967341682435926E-3</v>
      </c>
      <c r="Z260" s="132"/>
      <c r="AA260" s="128">
        <v>130780.64598648727</v>
      </c>
    </row>
    <row r="261" spans="1:27" x14ac:dyDescent="0.25">
      <c r="A261" s="13">
        <v>786</v>
      </c>
      <c r="C261" s="14" t="s">
        <v>277</v>
      </c>
      <c r="D261" s="10"/>
      <c r="E261" s="149">
        <f>VLOOKUP(A261,'A Employer Allocation - No 158'!A:G,7,FALSE)</f>
        <v>0</v>
      </c>
      <c r="F261" s="10"/>
      <c r="G261" s="174">
        <f t="shared" si="7"/>
        <v>0</v>
      </c>
      <c r="H261" s="149">
        <v>0</v>
      </c>
      <c r="I261"/>
      <c r="J261" s="156">
        <f t="shared" si="8"/>
        <v>0</v>
      </c>
      <c r="K261" s="10"/>
      <c r="L261" s="10"/>
      <c r="M261" s="132">
        <v>0</v>
      </c>
      <c r="N261"/>
      <c r="O261" s="131">
        <v>0</v>
      </c>
      <c r="P261" s="10"/>
      <c r="Q261" s="132">
        <v>0</v>
      </c>
      <c r="R261"/>
      <c r="S261" s="131">
        <v>0</v>
      </c>
      <c r="T261" s="10"/>
      <c r="U261" s="132">
        <v>0</v>
      </c>
      <c r="V261"/>
      <c r="W261" s="131">
        <v>0</v>
      </c>
      <c r="X261" s="10"/>
      <c r="Y261" s="132">
        <v>0</v>
      </c>
      <c r="Z261" s="132"/>
      <c r="AA261" s="128">
        <v>0</v>
      </c>
    </row>
    <row r="262" spans="1:27" x14ac:dyDescent="0.25">
      <c r="A262" s="13">
        <v>794</v>
      </c>
      <c r="C262" s="14" t="s">
        <v>278</v>
      </c>
      <c r="D262" s="10"/>
      <c r="E262" s="149">
        <f>VLOOKUP(A262,'A Employer Allocation - No 158'!A:G,7,FALSE)</f>
        <v>4.0945506074562205E-3</v>
      </c>
      <c r="F262" s="10"/>
      <c r="G262" s="174">
        <f t="shared" si="7"/>
        <v>162704.11747263354</v>
      </c>
      <c r="H262" s="149">
        <v>4.2631024527931731E-3</v>
      </c>
      <c r="I262"/>
      <c r="J262" s="156">
        <f t="shared" si="8"/>
        <v>139915.53407296629</v>
      </c>
      <c r="K262" s="10"/>
      <c r="L262" s="10"/>
      <c r="M262" s="132">
        <v>4.2822534576937932E-3</v>
      </c>
      <c r="N262"/>
      <c r="O262" s="131">
        <v>158613</v>
      </c>
      <c r="P262" s="10"/>
      <c r="Q262" s="132">
        <v>3.8362901649015655E-3</v>
      </c>
      <c r="R262"/>
      <c r="S262" s="131">
        <v>110880</v>
      </c>
      <c r="T262" s="10"/>
      <c r="U262" s="132">
        <v>3.7557651005885808E-3</v>
      </c>
      <c r="V262"/>
      <c r="W262" s="131">
        <v>155285.66310329083</v>
      </c>
      <c r="X262" s="10"/>
      <c r="Y262" s="132">
        <v>3.8309900163143932E-3</v>
      </c>
      <c r="Z262" s="132"/>
      <c r="AA262" s="128">
        <v>131960.60795932845</v>
      </c>
    </row>
    <row r="263" spans="1:27" x14ac:dyDescent="0.25">
      <c r="A263" s="13">
        <v>820</v>
      </c>
      <c r="C263" s="14" t="s">
        <v>279</v>
      </c>
      <c r="D263" s="10"/>
      <c r="E263" s="149">
        <f>VLOOKUP(A263,'A Employer Allocation - No 158'!A:G,7,FALSE)</f>
        <v>4.6684887449985283E-6</v>
      </c>
      <c r="F263" s="10"/>
      <c r="G263" s="174">
        <f t="shared" si="7"/>
        <v>185.51055146386528</v>
      </c>
      <c r="H263" s="149">
        <v>0</v>
      </c>
      <c r="I263"/>
      <c r="J263" s="156">
        <f t="shared" si="8"/>
        <v>0</v>
      </c>
      <c r="K263" s="10"/>
      <c r="L263" s="10"/>
      <c r="M263" s="132">
        <v>0</v>
      </c>
      <c r="N263"/>
      <c r="O263" s="131">
        <v>0</v>
      </c>
      <c r="P263" s="10"/>
      <c r="Q263" s="132">
        <v>0</v>
      </c>
      <c r="R263"/>
      <c r="S263" s="131">
        <v>0</v>
      </c>
      <c r="T263" s="10"/>
      <c r="U263" s="132">
        <v>0</v>
      </c>
      <c r="V263"/>
      <c r="W263" s="131">
        <v>0</v>
      </c>
      <c r="X263" s="10"/>
      <c r="Y263" s="132">
        <v>0</v>
      </c>
      <c r="Z263" s="132"/>
      <c r="AA263" s="128">
        <v>0</v>
      </c>
    </row>
    <row r="264" spans="1:27" x14ac:dyDescent="0.25">
      <c r="A264" s="13">
        <v>834</v>
      </c>
      <c r="C264" s="14" t="s">
        <v>280</v>
      </c>
      <c r="D264" s="10"/>
      <c r="E264" s="149">
        <f>VLOOKUP(A264,'A Employer Allocation - No 158'!A:G,7,FALSE)</f>
        <v>6.448184294627761E-6</v>
      </c>
      <c r="F264" s="10"/>
      <c r="G264" s="174">
        <f t="shared" si="7"/>
        <v>256.22986147681252</v>
      </c>
      <c r="H264" s="149">
        <v>0</v>
      </c>
      <c r="I264"/>
      <c r="J264" s="156">
        <f t="shared" si="8"/>
        <v>0</v>
      </c>
      <c r="K264" s="10"/>
      <c r="L264" s="10"/>
      <c r="M264" s="132">
        <v>0</v>
      </c>
      <c r="N264"/>
      <c r="O264" s="131">
        <v>0</v>
      </c>
      <c r="P264" s="10"/>
      <c r="Q264" s="132">
        <v>0</v>
      </c>
      <c r="R264"/>
      <c r="S264" s="131">
        <v>0</v>
      </c>
      <c r="T264" s="10"/>
      <c r="U264" s="132">
        <v>0</v>
      </c>
      <c r="V264"/>
      <c r="W264" s="131">
        <v>0</v>
      </c>
      <c r="X264" s="10"/>
      <c r="Y264" s="132">
        <v>0</v>
      </c>
      <c r="Z264" s="132"/>
      <c r="AA264" s="128">
        <v>0</v>
      </c>
    </row>
    <row r="265" spans="1:27" x14ac:dyDescent="0.25">
      <c r="A265" s="13">
        <v>837</v>
      </c>
      <c r="C265" s="14" t="s">
        <v>281</v>
      </c>
      <c r="D265" s="10"/>
      <c r="E265" s="149">
        <f>VLOOKUP(A265,'A Employer Allocation - No 158'!A:G,7,FALSE)</f>
        <v>0</v>
      </c>
      <c r="F265" s="10"/>
      <c r="G265" s="174">
        <f t="shared" si="7"/>
        <v>0</v>
      </c>
      <c r="H265" s="149">
        <v>0</v>
      </c>
      <c r="I265"/>
      <c r="J265" s="156">
        <f t="shared" si="8"/>
        <v>0</v>
      </c>
      <c r="K265" s="10"/>
      <c r="L265" s="10"/>
      <c r="M265" s="132">
        <v>0</v>
      </c>
      <c r="N265"/>
      <c r="O265" s="131">
        <v>0</v>
      </c>
      <c r="P265" s="10"/>
      <c r="Q265" s="132">
        <v>0</v>
      </c>
      <c r="R265"/>
      <c r="S265" s="131">
        <v>0</v>
      </c>
      <c r="T265" s="10"/>
      <c r="U265" s="132">
        <v>0</v>
      </c>
      <c r="V265"/>
      <c r="W265" s="131">
        <v>0</v>
      </c>
      <c r="X265" s="10"/>
      <c r="Y265" s="132">
        <v>0</v>
      </c>
      <c r="Z265" s="132"/>
      <c r="AA265" s="128">
        <v>0</v>
      </c>
    </row>
    <row r="266" spans="1:27" x14ac:dyDescent="0.25">
      <c r="A266" s="13">
        <v>838</v>
      </c>
      <c r="C266" s="14" t="s">
        <v>282</v>
      </c>
      <c r="D266" s="10"/>
      <c r="E266" s="149">
        <f>VLOOKUP(A266,'A Employer Allocation - No 158'!A:G,7,FALSE)</f>
        <v>0</v>
      </c>
      <c r="F266" s="10"/>
      <c r="G266" s="174">
        <f t="shared" si="7"/>
        <v>0</v>
      </c>
      <c r="H266" s="149">
        <v>0</v>
      </c>
      <c r="I266"/>
      <c r="J266" s="156">
        <f t="shared" si="8"/>
        <v>0</v>
      </c>
      <c r="K266" s="10"/>
      <c r="L266" s="10"/>
      <c r="M266" s="132">
        <v>0</v>
      </c>
      <c r="N266"/>
      <c r="O266" s="131">
        <v>0</v>
      </c>
      <c r="P266" s="10"/>
      <c r="Q266" s="132">
        <v>0</v>
      </c>
      <c r="R266"/>
      <c r="S266" s="131">
        <v>0</v>
      </c>
      <c r="T266" s="10"/>
      <c r="U266" s="132">
        <v>0</v>
      </c>
      <c r="V266"/>
      <c r="W266" s="131">
        <v>0</v>
      </c>
      <c r="X266" s="10"/>
      <c r="Y266" s="132">
        <v>0</v>
      </c>
      <c r="Z266" s="132"/>
      <c r="AA266" s="128">
        <v>0</v>
      </c>
    </row>
    <row r="267" spans="1:27" x14ac:dyDescent="0.25">
      <c r="A267" s="13">
        <v>839</v>
      </c>
      <c r="C267" s="14" t="s">
        <v>283</v>
      </c>
      <c r="D267" s="10"/>
      <c r="E267" s="149">
        <f>VLOOKUP(A267,'A Employer Allocation - No 158'!A:G,7,FALSE)</f>
        <v>6.4133695703220189E-6</v>
      </c>
      <c r="F267" s="10"/>
      <c r="G267" s="174">
        <f t="shared" si="7"/>
        <v>254.84643762001519</v>
      </c>
      <c r="H267" s="149">
        <v>0</v>
      </c>
      <c r="I267"/>
      <c r="J267" s="156">
        <f t="shared" si="8"/>
        <v>0</v>
      </c>
      <c r="K267" s="10"/>
      <c r="L267" s="10"/>
      <c r="M267" s="132">
        <v>0</v>
      </c>
      <c r="N267"/>
      <c r="O267" s="131">
        <v>0</v>
      </c>
      <c r="P267" s="10"/>
      <c r="Q267" s="132">
        <v>0</v>
      </c>
      <c r="R267"/>
      <c r="S267" s="131">
        <v>0</v>
      </c>
      <c r="T267" s="10"/>
      <c r="U267" s="132">
        <v>0</v>
      </c>
      <c r="V267"/>
      <c r="W267" s="131">
        <v>0</v>
      </c>
      <c r="X267" s="10"/>
      <c r="Y267" s="132">
        <v>0</v>
      </c>
      <c r="Z267" s="132"/>
      <c r="AA267" s="128">
        <v>0</v>
      </c>
    </row>
    <row r="268" spans="1:27" x14ac:dyDescent="0.25">
      <c r="A268" s="13">
        <v>840</v>
      </c>
      <c r="C268" s="14" t="s">
        <v>284</v>
      </c>
      <c r="D268" s="10"/>
      <c r="E268" s="149">
        <f>VLOOKUP(A268,'A Employer Allocation - No 158'!A:G,7,FALSE)</f>
        <v>0</v>
      </c>
      <c r="F268" s="10"/>
      <c r="G268" s="174">
        <f t="shared" ref="G268:G321" si="9">$G$323*E268</f>
        <v>0</v>
      </c>
      <c r="H268" s="149">
        <v>0</v>
      </c>
      <c r="I268"/>
      <c r="J268" s="156">
        <f t="shared" ref="J268:J321" si="10">$J$323*H268</f>
        <v>0</v>
      </c>
      <c r="K268" s="10"/>
      <c r="L268" s="10"/>
      <c r="M268" s="132">
        <v>0</v>
      </c>
      <c r="N268"/>
      <c r="O268" s="131">
        <v>0</v>
      </c>
      <c r="P268" s="10"/>
      <c r="Q268" s="132">
        <v>0</v>
      </c>
      <c r="R268"/>
      <c r="S268" s="131">
        <v>0</v>
      </c>
      <c r="T268" s="10"/>
      <c r="U268" s="132">
        <v>0</v>
      </c>
      <c r="V268"/>
      <c r="W268" s="131">
        <v>0</v>
      </c>
      <c r="X268" s="10"/>
      <c r="Y268" s="132">
        <v>0</v>
      </c>
      <c r="Z268" s="132"/>
      <c r="AA268" s="128">
        <v>0</v>
      </c>
    </row>
    <row r="269" spans="1:27" x14ac:dyDescent="0.25">
      <c r="A269" s="13">
        <v>841</v>
      </c>
      <c r="C269" s="14" t="s">
        <v>285</v>
      </c>
      <c r="D269" s="10"/>
      <c r="E269" s="149">
        <f>VLOOKUP(A269,'A Employer Allocation - No 158'!A:G,7,FALSE)</f>
        <v>3.7697217693855836E-4</v>
      </c>
      <c r="F269" s="10"/>
      <c r="G269" s="174">
        <f t="shared" si="9"/>
        <v>14979.647644074552</v>
      </c>
      <c r="H269" s="149">
        <v>3.4767144794720458E-4</v>
      </c>
      <c r="I269"/>
      <c r="J269" s="156">
        <f t="shared" si="10"/>
        <v>11410.618642201009</v>
      </c>
      <c r="K269" s="10"/>
      <c r="L269" s="10"/>
      <c r="M269" s="132">
        <v>3.5481012876530804E-4</v>
      </c>
      <c r="N269"/>
      <c r="O269" s="131">
        <v>13142</v>
      </c>
      <c r="P269" s="10"/>
      <c r="Q269" s="132">
        <v>3.4443017470189543E-4</v>
      </c>
      <c r="R269"/>
      <c r="S269" s="131">
        <v>9955</v>
      </c>
      <c r="T269" s="10"/>
      <c r="U269" s="132">
        <v>3.3330068818207542E-4</v>
      </c>
      <c r="V269"/>
      <c r="W269" s="131">
        <v>13780.632438654306</v>
      </c>
      <c r="X269" s="10"/>
      <c r="Y269" s="132">
        <v>3.5701055820605202E-4</v>
      </c>
      <c r="Z269" s="132"/>
      <c r="AA269" s="128">
        <v>12297.429674351732</v>
      </c>
    </row>
    <row r="270" spans="1:27" x14ac:dyDescent="0.25">
      <c r="A270" s="13">
        <v>842</v>
      </c>
      <c r="C270" s="14" t="s">
        <v>286</v>
      </c>
      <c r="D270" s="10"/>
      <c r="E270" s="149">
        <f>VLOOKUP(A270,'A Employer Allocation - No 158'!A:G,7,FALSE)</f>
        <v>4.6684887449985283E-6</v>
      </c>
      <c r="F270" s="10"/>
      <c r="G270" s="174">
        <f t="shared" si="9"/>
        <v>185.51055146386528</v>
      </c>
      <c r="H270" s="149">
        <v>0</v>
      </c>
      <c r="I270"/>
      <c r="J270" s="156">
        <f t="shared" si="10"/>
        <v>0</v>
      </c>
      <c r="K270" s="10"/>
      <c r="L270" s="10"/>
      <c r="M270" s="132">
        <v>0</v>
      </c>
      <c r="N270"/>
      <c r="O270" s="131">
        <v>0</v>
      </c>
      <c r="P270" s="10"/>
      <c r="Q270" s="132">
        <v>0</v>
      </c>
      <c r="R270"/>
      <c r="S270" s="131">
        <v>0</v>
      </c>
      <c r="T270" s="10"/>
      <c r="U270" s="132">
        <v>0</v>
      </c>
      <c r="V270"/>
      <c r="W270" s="131">
        <v>0</v>
      </c>
      <c r="X270" s="10"/>
      <c r="Y270" s="132">
        <v>0</v>
      </c>
      <c r="Z270" s="132"/>
      <c r="AA270" s="128">
        <v>0</v>
      </c>
    </row>
    <row r="271" spans="1:27" x14ac:dyDescent="0.25">
      <c r="A271" s="13">
        <v>844</v>
      </c>
      <c r="C271" s="14" t="s">
        <v>287</v>
      </c>
      <c r="D271" s="10"/>
      <c r="E271" s="149">
        <f>VLOOKUP(A271,'A Employer Allocation - No 158'!A:G,7,FALSE)</f>
        <v>1.8006672764134061E-5</v>
      </c>
      <c r="F271" s="10"/>
      <c r="G271" s="174">
        <f t="shared" si="9"/>
        <v>715.52658193351306</v>
      </c>
      <c r="H271" s="149">
        <v>0</v>
      </c>
      <c r="I271"/>
      <c r="J271" s="156">
        <f t="shared" si="10"/>
        <v>0</v>
      </c>
      <c r="K271" s="10"/>
      <c r="L271" s="10"/>
      <c r="M271" s="132">
        <v>0</v>
      </c>
      <c r="N271"/>
      <c r="O271" s="131">
        <v>0</v>
      </c>
      <c r="P271" s="10"/>
      <c r="Q271" s="132">
        <v>0</v>
      </c>
      <c r="R271"/>
      <c r="S271" s="131">
        <v>0</v>
      </c>
      <c r="T271" s="10"/>
      <c r="U271" s="132">
        <v>0</v>
      </c>
      <c r="V271"/>
      <c r="W271" s="131">
        <v>0</v>
      </c>
      <c r="X271" s="10"/>
      <c r="Y271" s="132">
        <v>0</v>
      </c>
      <c r="Z271" s="132"/>
      <c r="AA271" s="128">
        <v>0</v>
      </c>
    </row>
    <row r="272" spans="1:27" x14ac:dyDescent="0.25">
      <c r="A272" s="13">
        <v>845</v>
      </c>
      <c r="C272" s="14" t="s">
        <v>288</v>
      </c>
      <c r="D272" s="10"/>
      <c r="E272" s="149">
        <f>VLOOKUP(A272,'A Employer Allocation - No 158'!A:G,7,FALSE)</f>
        <v>0</v>
      </c>
      <c r="F272" s="10"/>
      <c r="G272" s="174">
        <f t="shared" si="9"/>
        <v>0</v>
      </c>
      <c r="H272" s="149">
        <v>0</v>
      </c>
      <c r="I272"/>
      <c r="J272" s="156">
        <f t="shared" si="10"/>
        <v>0</v>
      </c>
      <c r="K272" s="10"/>
      <c r="L272" s="10"/>
      <c r="M272" s="132">
        <v>0</v>
      </c>
      <c r="N272"/>
      <c r="O272" s="131">
        <v>0</v>
      </c>
      <c r="P272" s="10"/>
      <c r="Q272" s="132">
        <v>0</v>
      </c>
      <c r="R272"/>
      <c r="S272" s="131">
        <v>0</v>
      </c>
      <c r="T272" s="10"/>
      <c r="U272" s="132">
        <v>0</v>
      </c>
      <c r="V272"/>
      <c r="W272" s="131">
        <v>0</v>
      </c>
      <c r="X272" s="10"/>
      <c r="Y272" s="132">
        <v>0</v>
      </c>
      <c r="Z272" s="132"/>
      <c r="AA272" s="128">
        <v>0</v>
      </c>
    </row>
    <row r="273" spans="1:27" x14ac:dyDescent="0.25">
      <c r="A273" s="13">
        <v>847</v>
      </c>
      <c r="C273" s="14" t="s">
        <v>289</v>
      </c>
      <c r="D273" s="10"/>
      <c r="E273" s="149">
        <f>VLOOKUP(A273,'A Employer Allocation - No 158'!A:G,7,FALSE)</f>
        <v>1.1870163144243416E-6</v>
      </c>
      <c r="F273" s="10"/>
      <c r="G273" s="174">
        <f t="shared" si="9"/>
        <v>47.1681657841362</v>
      </c>
      <c r="H273" s="149">
        <v>0</v>
      </c>
      <c r="I273"/>
      <c r="J273" s="156">
        <f t="shared" si="10"/>
        <v>0</v>
      </c>
      <c r="K273" s="10"/>
      <c r="L273" s="10"/>
      <c r="M273" s="132">
        <v>0</v>
      </c>
      <c r="N273"/>
      <c r="O273" s="131">
        <v>0</v>
      </c>
      <c r="P273" s="10"/>
      <c r="Q273" s="132">
        <v>0</v>
      </c>
      <c r="R273"/>
      <c r="S273" s="131">
        <v>0</v>
      </c>
      <c r="T273" s="10"/>
      <c r="U273" s="132">
        <v>0</v>
      </c>
      <c r="V273"/>
      <c r="W273" s="131">
        <v>0</v>
      </c>
      <c r="X273" s="10"/>
      <c r="Y273" s="132">
        <v>0</v>
      </c>
      <c r="Z273" s="132"/>
      <c r="AA273" s="128">
        <v>0</v>
      </c>
    </row>
    <row r="274" spans="1:27" x14ac:dyDescent="0.25">
      <c r="A274" s="13">
        <v>848</v>
      </c>
      <c r="C274" s="14" t="s">
        <v>290</v>
      </c>
      <c r="D274" s="10"/>
      <c r="E274" s="149">
        <f>VLOOKUP(A274,'A Employer Allocation - No 158'!A:G,7,FALSE)</f>
        <v>5.8847502567616998E-3</v>
      </c>
      <c r="F274" s="10"/>
      <c r="G274" s="174">
        <f t="shared" si="9"/>
        <v>233840.82622637445</v>
      </c>
      <c r="H274" s="149">
        <v>5.6657089599598844E-3</v>
      </c>
      <c r="I274"/>
      <c r="J274" s="156">
        <f t="shared" si="10"/>
        <v>185949.24795095861</v>
      </c>
      <c r="K274" s="10"/>
      <c r="L274" s="10"/>
      <c r="M274" s="132">
        <v>5.3864559993517967E-3</v>
      </c>
      <c r="N274"/>
      <c r="O274" s="131">
        <v>199512</v>
      </c>
      <c r="P274" s="10"/>
      <c r="Q274" s="132">
        <v>5.4951729203574287E-3</v>
      </c>
      <c r="R274"/>
      <c r="S274" s="131">
        <v>158827</v>
      </c>
      <c r="T274" s="10"/>
      <c r="U274" s="132">
        <v>5.5153018248874338E-3</v>
      </c>
      <c r="V274"/>
      <c r="W274" s="131">
        <v>228035.37445891328</v>
      </c>
      <c r="X274" s="10"/>
      <c r="Y274" s="132">
        <v>5.5543132640261195E-3</v>
      </c>
      <c r="Z274" s="132"/>
      <c r="AA274" s="128">
        <v>191321.44745774733</v>
      </c>
    </row>
    <row r="275" spans="1:27" x14ac:dyDescent="0.25">
      <c r="A275" s="13">
        <v>850</v>
      </c>
      <c r="C275" s="14" t="s">
        <v>291</v>
      </c>
      <c r="D275" s="10"/>
      <c r="E275" s="149">
        <f>VLOOKUP(A275,'A Employer Allocation - No 158'!A:G,7,FALSE)</f>
        <v>0</v>
      </c>
      <c r="F275" s="10"/>
      <c r="G275" s="174">
        <f t="shared" si="9"/>
        <v>0</v>
      </c>
      <c r="H275" s="149">
        <v>0</v>
      </c>
      <c r="I275"/>
      <c r="J275" s="156">
        <f t="shared" si="10"/>
        <v>0</v>
      </c>
      <c r="K275" s="10"/>
      <c r="L275" s="10"/>
      <c r="M275" s="132">
        <v>0</v>
      </c>
      <c r="N275"/>
      <c r="O275" s="131">
        <v>0</v>
      </c>
      <c r="P275" s="10"/>
      <c r="Q275" s="132">
        <v>0</v>
      </c>
      <c r="R275"/>
      <c r="S275" s="131">
        <v>0</v>
      </c>
      <c r="T275" s="10"/>
      <c r="U275" s="132">
        <v>0</v>
      </c>
      <c r="V275"/>
      <c r="W275" s="131">
        <v>0</v>
      </c>
      <c r="X275" s="10"/>
      <c r="Y275" s="132">
        <v>0</v>
      </c>
      <c r="Z275" s="132"/>
      <c r="AA275" s="128">
        <v>0</v>
      </c>
    </row>
    <row r="276" spans="1:27" x14ac:dyDescent="0.25">
      <c r="A276" s="13">
        <v>851</v>
      </c>
      <c r="C276" s="14" t="s">
        <v>292</v>
      </c>
      <c r="D276" s="10"/>
      <c r="E276" s="149">
        <f>VLOOKUP(A276,'A Employer Allocation - No 158'!A:G,7,FALSE)</f>
        <v>1.7329443484186653E-4</v>
      </c>
      <c r="F276" s="10"/>
      <c r="G276" s="174">
        <f t="shared" si="9"/>
        <v>6886.1569405248001</v>
      </c>
      <c r="H276" s="149">
        <v>1.717592068011858E-4</v>
      </c>
      <c r="I276"/>
      <c r="J276" s="156">
        <f t="shared" si="10"/>
        <v>5637.1577783197345</v>
      </c>
      <c r="K276" s="10"/>
      <c r="L276" s="10"/>
      <c r="M276" s="132">
        <v>1.8029915676155648E-4</v>
      </c>
      <c r="N276"/>
      <c r="O276" s="131">
        <v>6678</v>
      </c>
      <c r="P276" s="10"/>
      <c r="Q276" s="132">
        <v>1.6967518751270986E-4</v>
      </c>
      <c r="R276"/>
      <c r="S276" s="131">
        <v>4904</v>
      </c>
      <c r="T276" s="10"/>
      <c r="U276" s="132">
        <v>1.6087171165396984E-4</v>
      </c>
      <c r="V276"/>
      <c r="W276" s="131">
        <v>6651.393191452049</v>
      </c>
      <c r="X276" s="10"/>
      <c r="Y276" s="132">
        <v>1.584552265452937E-4</v>
      </c>
      <c r="Z276" s="132"/>
      <c r="AA276" s="128">
        <v>5458.0794886451868</v>
      </c>
    </row>
    <row r="277" spans="1:27" x14ac:dyDescent="0.25">
      <c r="A277" s="13">
        <v>852</v>
      </c>
      <c r="C277" s="14" t="s">
        <v>293</v>
      </c>
      <c r="D277" s="10"/>
      <c r="E277" s="149">
        <f>VLOOKUP(A277,'A Employer Allocation - No 158'!A:G,7,FALSE)</f>
        <v>2.1046495549229693E-4</v>
      </c>
      <c r="F277" s="10"/>
      <c r="G277" s="174">
        <f t="shared" si="9"/>
        <v>8363.192478298708</v>
      </c>
      <c r="H277" s="149">
        <v>2.0810122014362892E-4</v>
      </c>
      <c r="I277"/>
      <c r="J277" s="156">
        <f t="shared" si="10"/>
        <v>6829.9070172603188</v>
      </c>
      <c r="K277" s="10"/>
      <c r="L277" s="10"/>
      <c r="M277" s="132">
        <v>1.9087727533394553E-4</v>
      </c>
      <c r="N277"/>
      <c r="O277" s="131">
        <v>7070</v>
      </c>
      <c r="P277" s="10"/>
      <c r="Q277" s="132">
        <v>1.8832762927137087E-4</v>
      </c>
      <c r="R277"/>
      <c r="S277" s="131">
        <v>5443</v>
      </c>
      <c r="T277" s="10"/>
      <c r="U277" s="132">
        <v>1.9975724912383393E-4</v>
      </c>
      <c r="V277"/>
      <c r="W277" s="131">
        <v>8259.1525452490714</v>
      </c>
      <c r="X277" s="10"/>
      <c r="Y277" s="132">
        <v>2.0197243395720123E-4</v>
      </c>
      <c r="Z277" s="132"/>
      <c r="AA277" s="128">
        <v>6957.0541981361139</v>
      </c>
    </row>
    <row r="278" spans="1:27" x14ac:dyDescent="0.25">
      <c r="A278" s="13">
        <v>853</v>
      </c>
      <c r="C278" s="14" t="s">
        <v>294</v>
      </c>
      <c r="D278" s="10"/>
      <c r="E278" s="149">
        <f>VLOOKUP(A278,'A Employer Allocation - No 158'!A:G,7,FALSE)</f>
        <v>0</v>
      </c>
      <c r="F278" s="10"/>
      <c r="G278" s="174">
        <f t="shared" si="9"/>
        <v>0</v>
      </c>
      <c r="H278" s="149">
        <v>0</v>
      </c>
      <c r="I278"/>
      <c r="J278" s="156">
        <f t="shared" si="10"/>
        <v>0</v>
      </c>
      <c r="K278" s="10"/>
      <c r="L278" s="10"/>
      <c r="M278" s="132">
        <v>0</v>
      </c>
      <c r="N278"/>
      <c r="O278" s="131">
        <v>0</v>
      </c>
      <c r="P278" s="10"/>
      <c r="Q278" s="132">
        <v>0</v>
      </c>
      <c r="R278"/>
      <c r="S278" s="131">
        <v>0</v>
      </c>
      <c r="T278" s="10"/>
      <c r="U278" s="132">
        <v>0</v>
      </c>
      <c r="V278"/>
      <c r="W278" s="131">
        <v>0</v>
      </c>
      <c r="X278" s="10"/>
      <c r="Y278" s="132">
        <v>0</v>
      </c>
      <c r="Z278" s="132"/>
      <c r="AA278" s="128">
        <v>0</v>
      </c>
    </row>
    <row r="279" spans="1:27" x14ac:dyDescent="0.25">
      <c r="A279" s="13">
        <v>856</v>
      </c>
      <c r="C279" s="14" t="s">
        <v>480</v>
      </c>
      <c r="D279" s="10"/>
      <c r="E279" s="149">
        <v>0</v>
      </c>
      <c r="F279" s="10"/>
      <c r="G279" s="174">
        <f t="shared" si="9"/>
        <v>0</v>
      </c>
      <c r="H279" s="157">
        <v>0</v>
      </c>
      <c r="I279"/>
      <c r="J279" s="156">
        <f t="shared" si="10"/>
        <v>0</v>
      </c>
      <c r="K279" s="10"/>
      <c r="L279" s="10"/>
      <c r="M279" s="149">
        <v>0</v>
      </c>
      <c r="N279"/>
      <c r="O279" s="131"/>
      <c r="P279" s="10"/>
      <c r="Q279" s="149">
        <v>0</v>
      </c>
      <c r="R279"/>
      <c r="S279" s="131"/>
      <c r="T279" s="10"/>
      <c r="U279" s="149">
        <v>0</v>
      </c>
      <c r="V279"/>
      <c r="W279" s="131"/>
      <c r="X279" s="10"/>
      <c r="Y279" s="149">
        <v>0</v>
      </c>
      <c r="Z279" s="132"/>
      <c r="AA279" s="128"/>
    </row>
    <row r="280" spans="1:27" x14ac:dyDescent="0.25">
      <c r="A280" s="13">
        <v>859</v>
      </c>
      <c r="C280" s="14" t="s">
        <v>295</v>
      </c>
      <c r="D280" s="10"/>
      <c r="E280" s="149">
        <f>VLOOKUP(A280,'A Employer Allocation - No 158'!A:G,7,FALSE)</f>
        <v>0</v>
      </c>
      <c r="F280" s="10"/>
      <c r="G280" s="174">
        <f t="shared" si="9"/>
        <v>0</v>
      </c>
      <c r="H280" s="149">
        <v>0</v>
      </c>
      <c r="I280"/>
      <c r="J280" s="156">
        <f t="shared" si="10"/>
        <v>0</v>
      </c>
      <c r="K280" s="10"/>
      <c r="L280" s="10"/>
      <c r="M280" s="132">
        <v>0</v>
      </c>
      <c r="N280"/>
      <c r="O280" s="131">
        <v>0</v>
      </c>
      <c r="P280" s="10"/>
      <c r="Q280" s="132">
        <v>0</v>
      </c>
      <c r="R280"/>
      <c r="S280" s="131">
        <v>0</v>
      </c>
      <c r="T280" s="10"/>
      <c r="U280" s="132">
        <v>0</v>
      </c>
      <c r="V280"/>
      <c r="W280" s="131">
        <v>0</v>
      </c>
      <c r="X280" s="10"/>
      <c r="Y280" s="132">
        <v>0</v>
      </c>
      <c r="Z280" s="132"/>
      <c r="AA280" s="128">
        <v>0</v>
      </c>
    </row>
    <row r="281" spans="1:27" x14ac:dyDescent="0.25">
      <c r="A281" s="13">
        <v>861</v>
      </c>
      <c r="C281" s="14" t="s">
        <v>296</v>
      </c>
      <c r="D281" s="10"/>
      <c r="E281" s="149">
        <f>VLOOKUP(A281,'A Employer Allocation - No 158'!A:G,7,FALSE)</f>
        <v>0</v>
      </c>
      <c r="F281" s="10"/>
      <c r="G281" s="174">
        <f t="shared" si="9"/>
        <v>0</v>
      </c>
      <c r="H281" s="149">
        <v>0</v>
      </c>
      <c r="I281"/>
      <c r="J281" s="156">
        <f t="shared" si="10"/>
        <v>0</v>
      </c>
      <c r="K281" s="10"/>
      <c r="L281" s="10"/>
      <c r="M281" s="132">
        <v>0</v>
      </c>
      <c r="N281"/>
      <c r="O281" s="131">
        <v>0</v>
      </c>
      <c r="P281" s="10"/>
      <c r="Q281" s="132">
        <v>0</v>
      </c>
      <c r="R281"/>
      <c r="S281" s="131">
        <v>0</v>
      </c>
      <c r="T281" s="10"/>
      <c r="U281" s="132">
        <v>0</v>
      </c>
      <c r="V281"/>
      <c r="W281" s="131">
        <v>0</v>
      </c>
      <c r="X281" s="10"/>
      <c r="Y281" s="132">
        <v>0</v>
      </c>
      <c r="Z281" s="132"/>
      <c r="AA281" s="128">
        <v>0</v>
      </c>
    </row>
    <row r="282" spans="1:27" x14ac:dyDescent="0.25">
      <c r="A282" s="13">
        <v>862</v>
      </c>
      <c r="C282" s="14" t="s">
        <v>297</v>
      </c>
      <c r="D282" s="10"/>
      <c r="E282" s="149">
        <f>VLOOKUP(A282,'A Employer Allocation - No 158'!A:G,7,FALSE)</f>
        <v>0</v>
      </c>
      <c r="F282" s="10"/>
      <c r="G282" s="174">
        <f t="shared" si="9"/>
        <v>0</v>
      </c>
      <c r="H282" s="149">
        <v>0</v>
      </c>
      <c r="I282"/>
      <c r="J282" s="156">
        <f t="shared" si="10"/>
        <v>0</v>
      </c>
      <c r="K282" s="10"/>
      <c r="L282" s="10"/>
      <c r="M282" s="132">
        <v>0</v>
      </c>
      <c r="N282"/>
      <c r="O282" s="131">
        <v>0</v>
      </c>
      <c r="P282" s="10"/>
      <c r="Q282" s="132">
        <v>0</v>
      </c>
      <c r="R282"/>
      <c r="S282" s="131">
        <v>0</v>
      </c>
      <c r="T282" s="10"/>
      <c r="U282" s="132">
        <v>0</v>
      </c>
      <c r="V282"/>
      <c r="W282" s="131">
        <v>0</v>
      </c>
      <c r="X282" s="10"/>
      <c r="Y282" s="132">
        <v>0</v>
      </c>
      <c r="Z282" s="132"/>
      <c r="AA282" s="128">
        <v>0</v>
      </c>
    </row>
    <row r="283" spans="1:27" x14ac:dyDescent="0.25">
      <c r="A283" s="13">
        <v>863</v>
      </c>
      <c r="C283" s="14" t="s">
        <v>298</v>
      </c>
      <c r="D283" s="10"/>
      <c r="E283" s="149">
        <f>VLOOKUP(A283,'A Employer Allocation - No 158'!A:G,7,FALSE)</f>
        <v>0</v>
      </c>
      <c r="F283" s="10"/>
      <c r="G283" s="174">
        <f t="shared" si="9"/>
        <v>0</v>
      </c>
      <c r="H283" s="149">
        <v>0</v>
      </c>
      <c r="I283"/>
      <c r="J283" s="156">
        <f t="shared" si="10"/>
        <v>0</v>
      </c>
      <c r="K283" s="10"/>
      <c r="L283" s="10"/>
      <c r="M283" s="132">
        <v>0</v>
      </c>
      <c r="N283"/>
      <c r="O283" s="131">
        <v>0</v>
      </c>
      <c r="P283" s="10"/>
      <c r="Q283" s="132">
        <v>0</v>
      </c>
      <c r="R283"/>
      <c r="S283" s="131">
        <v>0</v>
      </c>
      <c r="T283" s="10"/>
      <c r="U283" s="132">
        <v>0</v>
      </c>
      <c r="V283"/>
      <c r="W283" s="131">
        <v>0</v>
      </c>
      <c r="X283" s="10"/>
      <c r="Y283" s="132">
        <v>0</v>
      </c>
      <c r="Z283" s="132"/>
      <c r="AA283" s="128">
        <v>0</v>
      </c>
    </row>
    <row r="284" spans="1:27" x14ac:dyDescent="0.25">
      <c r="A284" s="13">
        <v>864</v>
      </c>
      <c r="C284" s="14" t="s">
        <v>299</v>
      </c>
      <c r="D284" s="10"/>
      <c r="E284" s="149">
        <f>VLOOKUP(A284,'A Employer Allocation - No 158'!A:G,7,FALSE)</f>
        <v>0</v>
      </c>
      <c r="F284" s="10"/>
      <c r="G284" s="174">
        <f t="shared" si="9"/>
        <v>0</v>
      </c>
      <c r="H284" s="149">
        <v>0</v>
      </c>
      <c r="I284"/>
      <c r="J284" s="156">
        <f t="shared" si="10"/>
        <v>0</v>
      </c>
      <c r="K284" s="10"/>
      <c r="L284" s="10"/>
      <c r="M284" s="132">
        <v>0</v>
      </c>
      <c r="N284"/>
      <c r="O284" s="131">
        <v>0</v>
      </c>
      <c r="P284" s="10"/>
      <c r="Q284" s="132">
        <v>0</v>
      </c>
      <c r="R284"/>
      <c r="S284" s="131">
        <v>0</v>
      </c>
      <c r="T284" s="10"/>
      <c r="U284" s="132">
        <v>0</v>
      </c>
      <c r="V284"/>
      <c r="W284" s="131">
        <v>0</v>
      </c>
      <c r="X284" s="10"/>
      <c r="Y284" s="132">
        <v>0</v>
      </c>
      <c r="Z284" s="132"/>
      <c r="AA284" s="128">
        <v>0</v>
      </c>
    </row>
    <row r="285" spans="1:27" x14ac:dyDescent="0.25">
      <c r="A285" s="13">
        <v>865</v>
      </c>
      <c r="C285" s="14" t="s">
        <v>300</v>
      </c>
      <c r="D285" s="10"/>
      <c r="E285" s="149">
        <f>VLOOKUP(A285,'A Employer Allocation - No 158'!A:G,7,FALSE)</f>
        <v>0</v>
      </c>
      <c r="F285" s="10"/>
      <c r="G285" s="174">
        <f t="shared" si="9"/>
        <v>0</v>
      </c>
      <c r="H285" s="149">
        <v>0</v>
      </c>
      <c r="I285"/>
      <c r="J285" s="156">
        <f t="shared" si="10"/>
        <v>0</v>
      </c>
      <c r="K285" s="10"/>
      <c r="L285" s="10"/>
      <c r="M285" s="132">
        <v>0</v>
      </c>
      <c r="N285"/>
      <c r="O285" s="131">
        <v>0</v>
      </c>
      <c r="P285" s="10"/>
      <c r="Q285" s="132">
        <v>0</v>
      </c>
      <c r="R285"/>
      <c r="S285" s="131">
        <v>0</v>
      </c>
      <c r="T285" s="10"/>
      <c r="U285" s="132">
        <v>0</v>
      </c>
      <c r="V285"/>
      <c r="W285" s="131">
        <v>0</v>
      </c>
      <c r="X285" s="10"/>
      <c r="Y285" s="132">
        <v>0</v>
      </c>
      <c r="Z285" s="132"/>
      <c r="AA285" s="128">
        <v>0</v>
      </c>
    </row>
    <row r="286" spans="1:27" x14ac:dyDescent="0.25">
      <c r="A286" s="13">
        <v>866</v>
      </c>
      <c r="C286" s="14" t="s">
        <v>301</v>
      </c>
      <c r="D286" s="10"/>
      <c r="E286" s="149">
        <f>VLOOKUP(A286,'A Employer Allocation - No 158'!A:G,7,FALSE)</f>
        <v>0</v>
      </c>
      <c r="F286" s="10"/>
      <c r="G286" s="174">
        <f t="shared" si="9"/>
        <v>0</v>
      </c>
      <c r="H286" s="149">
        <v>0</v>
      </c>
      <c r="I286"/>
      <c r="J286" s="156">
        <f t="shared" si="10"/>
        <v>0</v>
      </c>
      <c r="K286" s="10"/>
      <c r="L286" s="10"/>
      <c r="M286" s="132">
        <v>0</v>
      </c>
      <c r="N286"/>
      <c r="O286" s="131">
        <v>0</v>
      </c>
      <c r="P286" s="10"/>
      <c r="Q286" s="132">
        <v>0</v>
      </c>
      <c r="R286"/>
      <c r="S286" s="131">
        <v>0</v>
      </c>
      <c r="T286" s="10"/>
      <c r="U286" s="132">
        <v>0</v>
      </c>
      <c r="V286"/>
      <c r="W286" s="131">
        <v>0</v>
      </c>
      <c r="X286" s="10"/>
      <c r="Y286" s="132">
        <v>0</v>
      </c>
      <c r="Z286" s="132"/>
      <c r="AA286" s="128">
        <v>0</v>
      </c>
    </row>
    <row r="287" spans="1:27" x14ac:dyDescent="0.25">
      <c r="A287" s="13">
        <v>867</v>
      </c>
      <c r="C287" s="14" t="s">
        <v>302</v>
      </c>
      <c r="D287" s="10"/>
      <c r="E287" s="149">
        <f>VLOOKUP(A287,'A Employer Allocation - No 158'!A:G,7,FALSE)</f>
        <v>0</v>
      </c>
      <c r="F287" s="10"/>
      <c r="G287" s="174">
        <f t="shared" si="9"/>
        <v>0</v>
      </c>
      <c r="H287" s="149">
        <v>0</v>
      </c>
      <c r="I287"/>
      <c r="J287" s="156">
        <f t="shared" si="10"/>
        <v>0</v>
      </c>
      <c r="K287" s="10"/>
      <c r="L287" s="10"/>
      <c r="M287" s="132">
        <v>0</v>
      </c>
      <c r="N287"/>
      <c r="O287" s="131">
        <v>0</v>
      </c>
      <c r="P287" s="10"/>
      <c r="Q287" s="132">
        <v>0</v>
      </c>
      <c r="R287"/>
      <c r="S287" s="131">
        <v>0</v>
      </c>
      <c r="T287" s="10"/>
      <c r="U287" s="132">
        <v>0</v>
      </c>
      <c r="V287"/>
      <c r="W287" s="131">
        <v>0</v>
      </c>
      <c r="X287" s="10"/>
      <c r="Y287" s="132">
        <v>0</v>
      </c>
      <c r="Z287" s="132"/>
      <c r="AA287" s="128">
        <v>0</v>
      </c>
    </row>
    <row r="288" spans="1:27" x14ac:dyDescent="0.25">
      <c r="A288" s="13">
        <v>868</v>
      </c>
      <c r="C288" s="14" t="s">
        <v>303</v>
      </c>
      <c r="D288" s="10"/>
      <c r="E288" s="149">
        <f>VLOOKUP(A288,'A Employer Allocation - No 158'!A:G,7,FALSE)</f>
        <v>0</v>
      </c>
      <c r="F288" s="10"/>
      <c r="G288" s="174">
        <f t="shared" si="9"/>
        <v>0</v>
      </c>
      <c r="H288" s="149">
        <v>0</v>
      </c>
      <c r="I288"/>
      <c r="J288" s="156">
        <f t="shared" si="10"/>
        <v>0</v>
      </c>
      <c r="K288" s="10"/>
      <c r="L288" s="10"/>
      <c r="M288" s="132">
        <v>0</v>
      </c>
      <c r="N288"/>
      <c r="O288" s="131">
        <v>0</v>
      </c>
      <c r="P288" s="10"/>
      <c r="Q288" s="132">
        <v>0</v>
      </c>
      <c r="R288"/>
      <c r="S288" s="131">
        <v>0</v>
      </c>
      <c r="T288" s="10"/>
      <c r="U288" s="132">
        <v>0</v>
      </c>
      <c r="V288"/>
      <c r="W288" s="131">
        <v>0</v>
      </c>
      <c r="X288" s="10"/>
      <c r="Y288" s="132">
        <v>0</v>
      </c>
      <c r="Z288" s="132"/>
      <c r="AA288" s="128">
        <v>0</v>
      </c>
    </row>
    <row r="289" spans="1:27" x14ac:dyDescent="0.25">
      <c r="A289" s="13">
        <v>869</v>
      </c>
      <c r="C289" s="14" t="s">
        <v>304</v>
      </c>
      <c r="D289" s="10"/>
      <c r="E289" s="149">
        <f>VLOOKUP(A289,'A Employer Allocation - No 158'!A:G,7,FALSE)</f>
        <v>0</v>
      </c>
      <c r="F289" s="10"/>
      <c r="G289" s="174">
        <f t="shared" si="9"/>
        <v>0</v>
      </c>
      <c r="H289" s="149">
        <v>0</v>
      </c>
      <c r="I289"/>
      <c r="J289" s="156">
        <f t="shared" si="10"/>
        <v>0</v>
      </c>
      <c r="K289" s="10"/>
      <c r="L289" s="10"/>
      <c r="M289" s="132">
        <v>0</v>
      </c>
      <c r="N289"/>
      <c r="O289" s="131">
        <v>0</v>
      </c>
      <c r="P289" s="10"/>
      <c r="Q289" s="132">
        <v>0</v>
      </c>
      <c r="R289"/>
      <c r="S289" s="131">
        <v>0</v>
      </c>
      <c r="T289" s="10"/>
      <c r="U289" s="132">
        <v>0</v>
      </c>
      <c r="V289"/>
      <c r="W289" s="131">
        <v>0</v>
      </c>
      <c r="X289" s="10"/>
      <c r="Y289" s="132">
        <v>0</v>
      </c>
      <c r="Z289" s="132"/>
      <c r="AA289" s="128">
        <v>0</v>
      </c>
    </row>
    <row r="290" spans="1:27" x14ac:dyDescent="0.25">
      <c r="A290" s="13">
        <v>876</v>
      </c>
      <c r="C290" t="s">
        <v>424</v>
      </c>
      <c r="D290" s="10"/>
      <c r="E290" s="149">
        <f>VLOOKUP(A290,'A Employer Allocation - No 158'!A:G,7,FALSE)</f>
        <v>1.1754942985231556E-5</v>
      </c>
      <c r="F290" s="10"/>
      <c r="G290" s="174">
        <f t="shared" si="9"/>
        <v>467.10318364862809</v>
      </c>
      <c r="H290" s="149">
        <v>0</v>
      </c>
      <c r="I290"/>
      <c r="J290" s="156">
        <f t="shared" si="10"/>
        <v>0</v>
      </c>
      <c r="K290" s="10"/>
      <c r="L290" s="10"/>
      <c r="M290" s="149">
        <v>0</v>
      </c>
      <c r="N290"/>
      <c r="O290" s="131"/>
      <c r="P290" s="10"/>
      <c r="Q290" s="149">
        <v>0</v>
      </c>
      <c r="R290"/>
      <c r="S290" s="131"/>
      <c r="T290" s="10"/>
      <c r="U290" s="149">
        <v>0</v>
      </c>
      <c r="V290"/>
      <c r="W290" s="131"/>
      <c r="X290" s="10"/>
      <c r="Y290" s="149">
        <v>0</v>
      </c>
      <c r="Z290" s="132"/>
      <c r="AA290" s="128"/>
    </row>
    <row r="291" spans="1:27" x14ac:dyDescent="0.25">
      <c r="A291" s="13">
        <v>879</v>
      </c>
      <c r="C291" s="14" t="s">
        <v>305</v>
      </c>
      <c r="D291" s="10"/>
      <c r="E291" s="149">
        <f>VLOOKUP(A291,'A Employer Allocation - No 158'!A:G,7,FALSE)</f>
        <v>0</v>
      </c>
      <c r="F291" s="10"/>
      <c r="G291" s="174">
        <f t="shared" si="9"/>
        <v>0</v>
      </c>
      <c r="H291" s="149">
        <v>0</v>
      </c>
      <c r="I291"/>
      <c r="J291" s="156">
        <f t="shared" si="10"/>
        <v>0</v>
      </c>
      <c r="K291" s="10"/>
      <c r="L291" s="10"/>
      <c r="M291" s="132">
        <v>0</v>
      </c>
      <c r="N291"/>
      <c r="O291" s="131">
        <v>0</v>
      </c>
      <c r="P291" s="10"/>
      <c r="Q291" s="132">
        <v>0</v>
      </c>
      <c r="R291"/>
      <c r="S291" s="131">
        <v>0</v>
      </c>
      <c r="T291" s="10"/>
      <c r="U291" s="132">
        <v>0</v>
      </c>
      <c r="V291"/>
      <c r="W291" s="131">
        <v>0</v>
      </c>
      <c r="X291" s="10"/>
      <c r="Y291" s="132">
        <v>0</v>
      </c>
      <c r="Z291" s="132"/>
      <c r="AA291" s="128">
        <v>0</v>
      </c>
    </row>
    <row r="292" spans="1:27" x14ac:dyDescent="0.25">
      <c r="A292" s="13">
        <v>882</v>
      </c>
      <c r="C292" s="14" t="s">
        <v>481</v>
      </c>
      <c r="D292" s="10"/>
      <c r="E292" s="149">
        <f>VLOOKUP(A292,'A Employer Allocation - No 158'!A:G,7,FALSE)</f>
        <v>2.3740326288486832E-6</v>
      </c>
      <c r="F292" s="10"/>
      <c r="G292" s="174">
        <f t="shared" si="9"/>
        <v>94.336331568272399</v>
      </c>
      <c r="H292" s="157">
        <v>0</v>
      </c>
      <c r="I292"/>
      <c r="J292" s="156">
        <f t="shared" si="10"/>
        <v>0</v>
      </c>
      <c r="K292" s="10"/>
      <c r="L292" s="10"/>
      <c r="M292" s="149">
        <v>0</v>
      </c>
      <c r="N292"/>
      <c r="O292" s="131"/>
      <c r="P292" s="10"/>
      <c r="Q292" s="149">
        <v>0</v>
      </c>
      <c r="R292"/>
      <c r="S292" s="131"/>
      <c r="T292" s="10"/>
      <c r="U292" s="149">
        <v>0</v>
      </c>
      <c r="V292"/>
      <c r="W292" s="131"/>
      <c r="X292" s="10"/>
      <c r="Y292" s="149">
        <v>0</v>
      </c>
      <c r="Z292" s="132"/>
      <c r="AA292" s="128"/>
    </row>
    <row r="293" spans="1:27" x14ac:dyDescent="0.25">
      <c r="A293" s="13">
        <v>902</v>
      </c>
      <c r="C293" s="14" t="s">
        <v>482</v>
      </c>
      <c r="D293" s="10"/>
      <c r="E293" s="149">
        <v>0</v>
      </c>
      <c r="F293" s="10"/>
      <c r="G293" s="174">
        <f t="shared" si="9"/>
        <v>0</v>
      </c>
      <c r="H293" s="149">
        <v>0</v>
      </c>
      <c r="I293"/>
      <c r="J293" s="156">
        <f t="shared" si="10"/>
        <v>0</v>
      </c>
      <c r="K293" s="10"/>
      <c r="L293" s="10"/>
      <c r="M293" s="149">
        <v>0</v>
      </c>
      <c r="N293"/>
      <c r="O293" s="131"/>
      <c r="P293" s="10"/>
      <c r="Q293" s="149">
        <v>0</v>
      </c>
      <c r="R293"/>
      <c r="S293" s="131"/>
      <c r="T293" s="10"/>
      <c r="U293" s="149">
        <v>0</v>
      </c>
      <c r="V293"/>
      <c r="W293" s="131"/>
      <c r="X293" s="10"/>
      <c r="Y293" s="149">
        <v>0</v>
      </c>
      <c r="Z293" s="132"/>
      <c r="AA293" s="128"/>
    </row>
    <row r="294" spans="1:27" x14ac:dyDescent="0.25">
      <c r="A294" s="13">
        <v>903</v>
      </c>
      <c r="C294" s="14" t="s">
        <v>483</v>
      </c>
      <c r="D294" s="10"/>
      <c r="E294" s="149">
        <v>0</v>
      </c>
      <c r="F294" s="10"/>
      <c r="G294" s="174">
        <f t="shared" si="9"/>
        <v>0</v>
      </c>
      <c r="H294" s="157">
        <v>0</v>
      </c>
      <c r="I294"/>
      <c r="J294" s="156">
        <f t="shared" si="10"/>
        <v>0</v>
      </c>
      <c r="K294" s="10"/>
      <c r="L294" s="10"/>
      <c r="M294" s="149">
        <v>0</v>
      </c>
      <c r="N294"/>
      <c r="O294" s="131"/>
      <c r="P294" s="10"/>
      <c r="Q294" s="149">
        <v>0</v>
      </c>
      <c r="R294"/>
      <c r="S294" s="131"/>
      <c r="T294" s="10"/>
      <c r="U294" s="149">
        <v>0</v>
      </c>
      <c r="V294"/>
      <c r="W294" s="131"/>
      <c r="X294" s="10"/>
      <c r="Y294" s="149">
        <v>0</v>
      </c>
      <c r="Z294" s="132"/>
      <c r="AA294" s="128"/>
    </row>
    <row r="295" spans="1:27" x14ac:dyDescent="0.25">
      <c r="A295" s="13">
        <v>911</v>
      </c>
      <c r="C295" s="14" t="s">
        <v>306</v>
      </c>
      <c r="D295" s="10"/>
      <c r="E295" s="149">
        <f>VLOOKUP(A295,'A Employer Allocation - No 158'!A:G,7,FALSE)</f>
        <v>0</v>
      </c>
      <c r="F295" s="10"/>
      <c r="G295" s="174">
        <f t="shared" si="9"/>
        <v>0</v>
      </c>
      <c r="H295" s="157">
        <v>0</v>
      </c>
      <c r="I295"/>
      <c r="J295" s="156">
        <f t="shared" si="10"/>
        <v>0</v>
      </c>
      <c r="K295" s="10"/>
      <c r="L295" s="10"/>
      <c r="M295" s="132">
        <v>0</v>
      </c>
      <c r="N295"/>
      <c r="O295" s="131">
        <v>0</v>
      </c>
      <c r="P295" s="10"/>
      <c r="Q295" s="132">
        <v>0</v>
      </c>
      <c r="R295"/>
      <c r="S295" s="131">
        <v>0</v>
      </c>
      <c r="T295" s="10"/>
      <c r="U295" s="132">
        <v>0</v>
      </c>
      <c r="V295"/>
      <c r="W295" s="131">
        <v>0</v>
      </c>
      <c r="X295" s="10"/>
      <c r="Y295" s="132">
        <v>0</v>
      </c>
      <c r="Z295" s="132"/>
      <c r="AA295" s="128">
        <v>0</v>
      </c>
    </row>
    <row r="296" spans="1:27" x14ac:dyDescent="0.25">
      <c r="A296" s="13">
        <v>912</v>
      </c>
      <c r="C296" s="14" t="s">
        <v>307</v>
      </c>
      <c r="D296" s="10"/>
      <c r="E296" s="149">
        <f>VLOOKUP(A296,'A Employer Allocation - No 158'!A:G,7,FALSE)</f>
        <v>1.9603615878818368E-3</v>
      </c>
      <c r="F296" s="10"/>
      <c r="G296" s="174">
        <f t="shared" si="9"/>
        <v>77898.390485817232</v>
      </c>
      <c r="H296" s="157">
        <v>1.8325649213845709E-3</v>
      </c>
      <c r="I296"/>
      <c r="J296" s="156">
        <f t="shared" si="10"/>
        <v>60145.000627632187</v>
      </c>
      <c r="K296" s="10"/>
      <c r="L296" s="10"/>
      <c r="M296" s="132">
        <v>1.8554043365950647E-3</v>
      </c>
      <c r="N296"/>
      <c r="O296" s="131">
        <v>68723</v>
      </c>
      <c r="P296" s="10"/>
      <c r="Q296" s="132">
        <v>1.8079867634283563E-3</v>
      </c>
      <c r="R296"/>
      <c r="S296" s="131">
        <v>52256</v>
      </c>
      <c r="T296" s="10"/>
      <c r="U296" s="132">
        <v>1.7472264365009065E-3</v>
      </c>
      <c r="V296"/>
      <c r="W296" s="131">
        <v>72240.730854313442</v>
      </c>
      <c r="X296" s="10"/>
      <c r="Y296" s="132">
        <v>1.4080398943888098E-3</v>
      </c>
      <c r="Z296" s="132"/>
      <c r="AA296" s="128">
        <v>48500.726888683093</v>
      </c>
    </row>
    <row r="297" spans="1:27" x14ac:dyDescent="0.25">
      <c r="A297" s="13">
        <v>913</v>
      </c>
      <c r="C297" s="14" t="s">
        <v>308</v>
      </c>
      <c r="D297" s="10"/>
      <c r="E297" s="149">
        <f>VLOOKUP(A297,'A Employer Allocation - No 158'!A:G,7,FALSE)</f>
        <v>1.9570019669863327E-5</v>
      </c>
      <c r="F297" s="10"/>
      <c r="G297" s="174">
        <f t="shared" si="9"/>
        <v>777.64890083636294</v>
      </c>
      <c r="H297" s="157">
        <v>8.7606507204803928E-6</v>
      </c>
      <c r="I297"/>
      <c r="J297" s="156">
        <f t="shared" si="10"/>
        <v>287.52560792425294</v>
      </c>
      <c r="K297" s="10"/>
      <c r="L297" s="10"/>
      <c r="M297" s="132">
        <v>6.9150805924533303E-6</v>
      </c>
      <c r="N297"/>
      <c r="O297" s="131">
        <v>256</v>
      </c>
      <c r="P297" s="10"/>
      <c r="Q297" s="132">
        <v>6.9298915164577803E-6</v>
      </c>
      <c r="R297"/>
      <c r="S297" s="131">
        <v>200</v>
      </c>
      <c r="T297" s="10"/>
      <c r="U297" s="132">
        <v>6.3232688760871295E-6</v>
      </c>
      <c r="V297"/>
      <c r="W297" s="131">
        <v>261.44153697197703</v>
      </c>
      <c r="X297" s="10"/>
      <c r="Y297" s="132">
        <v>0</v>
      </c>
      <c r="Z297" s="132"/>
      <c r="AA297" s="128">
        <v>0</v>
      </c>
    </row>
    <row r="298" spans="1:27" x14ac:dyDescent="0.25">
      <c r="A298" s="13">
        <v>916</v>
      </c>
      <c r="C298" s="14" t="s">
        <v>309</v>
      </c>
      <c r="D298" s="10"/>
      <c r="E298" s="149">
        <f>VLOOKUP(A298,'A Employer Allocation - No 158'!A:G,7,FALSE)</f>
        <v>0</v>
      </c>
      <c r="F298" s="10"/>
      <c r="G298" s="174">
        <f t="shared" si="9"/>
        <v>0</v>
      </c>
      <c r="H298" s="149">
        <v>0</v>
      </c>
      <c r="I298"/>
      <c r="J298" s="156">
        <f t="shared" si="10"/>
        <v>0</v>
      </c>
      <c r="K298" s="10"/>
      <c r="L298" s="10"/>
      <c r="M298" s="132">
        <v>0</v>
      </c>
      <c r="N298"/>
      <c r="O298" s="131">
        <v>0</v>
      </c>
      <c r="P298" s="10"/>
      <c r="Q298" s="132">
        <v>0</v>
      </c>
      <c r="R298"/>
      <c r="S298" s="131">
        <v>0</v>
      </c>
      <c r="T298" s="10"/>
      <c r="U298" s="132">
        <v>0</v>
      </c>
      <c r="V298"/>
      <c r="W298" s="131">
        <v>0</v>
      </c>
      <c r="X298" s="10"/>
      <c r="Y298" s="132">
        <v>0</v>
      </c>
      <c r="Z298" s="132"/>
      <c r="AA298" s="128">
        <v>0</v>
      </c>
    </row>
    <row r="299" spans="1:27" x14ac:dyDescent="0.25">
      <c r="A299" s="13">
        <v>920</v>
      </c>
      <c r="C299" s="14" t="s">
        <v>310</v>
      </c>
      <c r="D299" s="10"/>
      <c r="E299" s="149">
        <f>VLOOKUP(A299,'A Employer Allocation - No 158'!A:G,7,FALSE)</f>
        <v>0</v>
      </c>
      <c r="F299" s="10"/>
      <c r="G299" s="174">
        <f t="shared" si="9"/>
        <v>0</v>
      </c>
      <c r="H299" s="149">
        <v>0</v>
      </c>
      <c r="I299"/>
      <c r="J299" s="156">
        <f t="shared" si="10"/>
        <v>0</v>
      </c>
      <c r="K299" s="10"/>
      <c r="L299" s="10"/>
      <c r="M299" s="132">
        <v>0</v>
      </c>
      <c r="N299"/>
      <c r="O299" s="131">
        <v>0</v>
      </c>
      <c r="P299" s="10"/>
      <c r="Q299" s="132">
        <v>0</v>
      </c>
      <c r="R299"/>
      <c r="S299" s="131">
        <v>0</v>
      </c>
      <c r="T299" s="10"/>
      <c r="U299" s="132">
        <v>0</v>
      </c>
      <c r="V299"/>
      <c r="W299" s="131">
        <v>0</v>
      </c>
      <c r="X299" s="10"/>
      <c r="Y299" s="132">
        <v>0</v>
      </c>
      <c r="Z299" s="132"/>
      <c r="AA299" s="128">
        <v>0</v>
      </c>
    </row>
    <row r="300" spans="1:27" x14ac:dyDescent="0.25">
      <c r="A300" s="13">
        <v>922</v>
      </c>
      <c r="C300" s="14" t="s">
        <v>311</v>
      </c>
      <c r="D300" s="10"/>
      <c r="E300" s="149">
        <f>VLOOKUP(A300,'A Employer Allocation - No 158'!A:G,7,FALSE)</f>
        <v>2.4623534398023139E-3</v>
      </c>
      <c r="F300" s="10"/>
      <c r="G300" s="174">
        <f t="shared" si="9"/>
        <v>97845.913199650837</v>
      </c>
      <c r="H300" s="149">
        <v>2.6512680054027338E-3</v>
      </c>
      <c r="I300"/>
      <c r="J300" s="156">
        <f t="shared" si="10"/>
        <v>87014.934089478367</v>
      </c>
      <c r="K300" s="10"/>
      <c r="L300" s="10"/>
      <c r="M300" s="132">
        <v>2.7698656876745877E-3</v>
      </c>
      <c r="N300"/>
      <c r="O300" s="131">
        <v>102595</v>
      </c>
      <c r="P300" s="10"/>
      <c r="Q300" s="132">
        <v>2.7945160069920883E-3</v>
      </c>
      <c r="R300"/>
      <c r="S300" s="131">
        <v>80770</v>
      </c>
      <c r="T300" s="10"/>
      <c r="U300" s="132">
        <v>2.7812569865329718E-3</v>
      </c>
      <c r="V300"/>
      <c r="W300" s="131">
        <v>114993.70270700632</v>
      </c>
      <c r="X300" s="10"/>
      <c r="Y300" s="132">
        <v>2.6720429024721546E-3</v>
      </c>
      <c r="Z300" s="132"/>
      <c r="AA300" s="128">
        <v>92040.022135807463</v>
      </c>
    </row>
    <row r="301" spans="1:27" x14ac:dyDescent="0.25">
      <c r="A301" s="13">
        <v>937</v>
      </c>
      <c r="C301" s="14" t="s">
        <v>312</v>
      </c>
      <c r="D301" s="10"/>
      <c r="E301" s="149">
        <f>VLOOKUP(A301,'A Employer Allocation - No 158'!A:G,7,FALSE)</f>
        <v>3.9923204852204387E-4</v>
      </c>
      <c r="F301" s="10"/>
      <c r="G301" s="174">
        <f t="shared" si="9"/>
        <v>15864.182507180132</v>
      </c>
      <c r="H301" s="149">
        <v>3.4280987512976148E-4</v>
      </c>
      <c r="I301"/>
      <c r="J301" s="156">
        <f t="shared" si="10"/>
        <v>11251.061238943787</v>
      </c>
      <c r="K301" s="10"/>
      <c r="L301" s="10"/>
      <c r="M301" s="132">
        <v>3.8349793955366664E-4</v>
      </c>
      <c r="N301"/>
      <c r="O301" s="131">
        <v>14205</v>
      </c>
      <c r="P301" s="10"/>
      <c r="Q301" s="132">
        <v>3.8982774501428836E-4</v>
      </c>
      <c r="R301"/>
      <c r="S301" s="131">
        <v>11267</v>
      </c>
      <c r="T301" s="10"/>
      <c r="U301" s="132">
        <v>4.0120813617501615E-4</v>
      </c>
      <c r="V301"/>
      <c r="W301" s="131">
        <v>16588.330153717339</v>
      </c>
      <c r="X301" s="10"/>
      <c r="Y301" s="132">
        <v>3.8773941691079219E-4</v>
      </c>
      <c r="Z301" s="132"/>
      <c r="AA301" s="128">
        <v>13355.902512783958</v>
      </c>
    </row>
    <row r="302" spans="1:27" x14ac:dyDescent="0.25">
      <c r="A302" s="13">
        <v>938</v>
      </c>
      <c r="C302" s="14" t="s">
        <v>313</v>
      </c>
      <c r="D302" s="10"/>
      <c r="E302" s="149">
        <f>VLOOKUP(A302,'A Employer Allocation - No 158'!A:G,7,FALSE)</f>
        <v>1.6808548894812171E-4</v>
      </c>
      <c r="F302" s="10"/>
      <c r="G302" s="174">
        <f t="shared" si="9"/>
        <v>6679.17038061732</v>
      </c>
      <c r="H302" s="149">
        <v>1.6957856748763304E-4</v>
      </c>
      <c r="I302"/>
      <c r="J302" s="156">
        <f t="shared" si="10"/>
        <v>5565.5889343722147</v>
      </c>
      <c r="K302" s="10"/>
      <c r="L302" s="10"/>
      <c r="M302" s="132">
        <v>1.3881535605833923E-4</v>
      </c>
      <c r="N302"/>
      <c r="O302" s="131">
        <v>5142</v>
      </c>
      <c r="P302" s="10"/>
      <c r="Q302" s="132">
        <v>1.4122060758465962E-4</v>
      </c>
      <c r="R302"/>
      <c r="S302" s="131">
        <v>4082</v>
      </c>
      <c r="T302" s="10"/>
      <c r="U302" s="132">
        <v>1.3142860381980763E-4</v>
      </c>
      <c r="V302"/>
      <c r="W302" s="131">
        <v>5434.0400286748918</v>
      </c>
      <c r="X302" s="10"/>
      <c r="Y302" s="132">
        <v>1.2036586201949905E-4</v>
      </c>
      <c r="Z302" s="132"/>
      <c r="AA302" s="128">
        <v>4146.0698832419621</v>
      </c>
    </row>
    <row r="303" spans="1:27" x14ac:dyDescent="0.25">
      <c r="A303" s="13">
        <v>942</v>
      </c>
      <c r="C303" s="14" t="s">
        <v>314</v>
      </c>
      <c r="D303" s="10"/>
      <c r="E303" s="149">
        <f>VLOOKUP(A303,'A Employer Allocation - No 158'!A:G,7,FALSE)</f>
        <v>2.9307532273777868E-4</v>
      </c>
      <c r="F303" s="10"/>
      <c r="G303" s="174">
        <f t="shared" si="9"/>
        <v>11645.859658499136</v>
      </c>
      <c r="H303" s="149">
        <v>2.9110180401573077E-4</v>
      </c>
      <c r="I303"/>
      <c r="J303" s="156">
        <f t="shared" si="10"/>
        <v>9553.9961400127668</v>
      </c>
      <c r="K303" s="10"/>
      <c r="L303" s="10"/>
      <c r="M303" s="132">
        <v>3.0643463744989703E-4</v>
      </c>
      <c r="N303"/>
      <c r="O303" s="131">
        <v>11350</v>
      </c>
      <c r="P303" s="10"/>
      <c r="Q303" s="132">
        <v>3.4533094339864688E-4</v>
      </c>
      <c r="R303"/>
      <c r="S303" s="131">
        <v>9981</v>
      </c>
      <c r="T303" s="10"/>
      <c r="U303" s="132">
        <v>3.832868984829657E-4</v>
      </c>
      <c r="V303"/>
      <c r="W303" s="131">
        <v>15847.359617991975</v>
      </c>
      <c r="X303" s="10"/>
      <c r="Y303" s="132">
        <v>3.9638001070072573E-4</v>
      </c>
      <c r="Z303" s="132"/>
      <c r="AA303" s="128">
        <v>13653.532630532522</v>
      </c>
    </row>
    <row r="304" spans="1:27" x14ac:dyDescent="0.25">
      <c r="A304" s="13">
        <v>946</v>
      </c>
      <c r="C304" s="14" t="s">
        <v>315</v>
      </c>
      <c r="D304" s="10"/>
      <c r="E304" s="149">
        <f>VLOOKUP(A304,'A Employer Allocation - No 158'!A:G,7,FALSE)</f>
        <v>0</v>
      </c>
      <c r="F304" s="10"/>
      <c r="G304" s="174">
        <f t="shared" si="9"/>
        <v>0</v>
      </c>
      <c r="H304" s="149">
        <v>0</v>
      </c>
      <c r="I304"/>
      <c r="J304" s="156">
        <f t="shared" si="10"/>
        <v>0</v>
      </c>
      <c r="K304" s="10"/>
      <c r="L304" s="10"/>
      <c r="M304" s="132">
        <v>0</v>
      </c>
      <c r="N304"/>
      <c r="O304" s="131">
        <v>0</v>
      </c>
      <c r="P304" s="10"/>
      <c r="Q304" s="132">
        <v>0</v>
      </c>
      <c r="R304"/>
      <c r="S304" s="131">
        <v>0</v>
      </c>
      <c r="T304" s="10"/>
      <c r="U304" s="132">
        <v>0</v>
      </c>
      <c r="V304"/>
      <c r="W304" s="131">
        <v>0</v>
      </c>
      <c r="X304" s="10"/>
      <c r="Y304" s="132">
        <v>0</v>
      </c>
      <c r="Z304" s="132"/>
      <c r="AA304" s="128">
        <v>0</v>
      </c>
    </row>
    <row r="305" spans="1:27" x14ac:dyDescent="0.25">
      <c r="A305" s="13">
        <v>948</v>
      </c>
      <c r="C305" s="14" t="s">
        <v>316</v>
      </c>
      <c r="D305" s="10"/>
      <c r="E305" s="149">
        <f>VLOOKUP(A305,'A Employer Allocation - No 158'!A:G,7,FALSE)</f>
        <v>1.8283698498966893E-4</v>
      </c>
      <c r="F305" s="10"/>
      <c r="G305" s="174">
        <f t="shared" si="9"/>
        <v>7265.3468319402864</v>
      </c>
      <c r="H305" s="149">
        <v>1.8312206452859988E-4</v>
      </c>
      <c r="I305"/>
      <c r="J305" s="156">
        <f t="shared" si="10"/>
        <v>6010.0881324763914</v>
      </c>
      <c r="K305" s="10"/>
      <c r="L305" s="10"/>
      <c r="M305" s="132">
        <v>2.1477515230771999E-4</v>
      </c>
      <c r="N305"/>
      <c r="O305" s="131">
        <v>7955</v>
      </c>
      <c r="P305" s="10"/>
      <c r="Q305" s="132">
        <v>2.2980400945775656E-4</v>
      </c>
      <c r="R305"/>
      <c r="S305" s="131">
        <v>6642</v>
      </c>
      <c r="T305" s="10"/>
      <c r="U305" s="132">
        <v>2.3597667840399045E-4</v>
      </c>
      <c r="V305"/>
      <c r="W305" s="131">
        <v>9756.6791323379275</v>
      </c>
      <c r="X305" s="10"/>
      <c r="Y305" s="132">
        <v>2.4948991627185573E-4</v>
      </c>
      <c r="Z305" s="132"/>
      <c r="AA305" s="128">
        <v>8593.8206288069323</v>
      </c>
    </row>
    <row r="306" spans="1:27" x14ac:dyDescent="0.25">
      <c r="A306" s="13">
        <v>957</v>
      </c>
      <c r="C306" s="14" t="s">
        <v>317</v>
      </c>
      <c r="D306" s="10"/>
      <c r="E306" s="149">
        <f>VLOOKUP(A306,'A Employer Allocation - No 158'!A:G,7,FALSE)</f>
        <v>6.9403981825503683E-5</v>
      </c>
      <c r="F306" s="10"/>
      <c r="G306" s="174">
        <f t="shared" si="9"/>
        <v>2757.8883971886562</v>
      </c>
      <c r="H306" s="149">
        <v>7.488836859967325E-5</v>
      </c>
      <c r="I306"/>
      <c r="J306" s="156">
        <f t="shared" si="10"/>
        <v>2457.845244045508</v>
      </c>
      <c r="K306" s="10"/>
      <c r="L306" s="10"/>
      <c r="M306" s="132">
        <v>7.8761581741901694E-5</v>
      </c>
      <c r="N306"/>
      <c r="O306" s="131">
        <v>2917</v>
      </c>
      <c r="P306" s="10"/>
      <c r="Q306" s="132">
        <v>7.3512269115089029E-5</v>
      </c>
      <c r="R306"/>
      <c r="S306" s="131">
        <v>2125</v>
      </c>
      <c r="T306" s="10"/>
      <c r="U306" s="132">
        <v>7.1733618524734861E-5</v>
      </c>
      <c r="V306"/>
      <c r="W306" s="131">
        <v>2965.8943573617771</v>
      </c>
      <c r="X306" s="10"/>
      <c r="Y306" s="132">
        <v>5.9587709382654036E-5</v>
      </c>
      <c r="Z306" s="132"/>
      <c r="AA306" s="128">
        <v>2052.5321975659008</v>
      </c>
    </row>
    <row r="307" spans="1:27" x14ac:dyDescent="0.25">
      <c r="A307" s="13">
        <v>960</v>
      </c>
      <c r="C307" s="14" t="s">
        <v>318</v>
      </c>
      <c r="D307" s="10"/>
      <c r="E307" s="149">
        <f>VLOOKUP(A307,'A Employer Allocation - No 158'!A:G,7,FALSE)</f>
        <v>8.164467310700107E-4</v>
      </c>
      <c r="F307" s="10"/>
      <c r="G307" s="174">
        <f t="shared" si="9"/>
        <v>32442.936375059322</v>
      </c>
      <c r="H307" s="149">
        <v>7.843351587499452E-4</v>
      </c>
      <c r="I307"/>
      <c r="J307" s="156">
        <f t="shared" si="10"/>
        <v>25741.974030392252</v>
      </c>
      <c r="K307" s="10"/>
      <c r="L307" s="10"/>
      <c r="M307" s="132">
        <v>7.4297019259856906E-4</v>
      </c>
      <c r="N307"/>
      <c r="O307" s="131">
        <v>27519</v>
      </c>
      <c r="P307" s="10"/>
      <c r="Q307" s="132">
        <v>7.8624717471093822E-4</v>
      </c>
      <c r="R307"/>
      <c r="S307" s="131">
        <v>22725</v>
      </c>
      <c r="T307" s="10"/>
      <c r="U307" s="132">
        <v>7.8020165366347091E-4</v>
      </c>
      <c r="V307"/>
      <c r="W307" s="131">
        <v>32258.175870591476</v>
      </c>
      <c r="X307" s="10"/>
      <c r="Y307" s="132">
        <v>7.5420990232059339E-4</v>
      </c>
      <c r="Z307" s="132"/>
      <c r="AA307" s="128">
        <v>25979.184705607848</v>
      </c>
    </row>
    <row r="308" spans="1:27" x14ac:dyDescent="0.25">
      <c r="A308" s="13">
        <v>961</v>
      </c>
      <c r="C308" s="14" t="s">
        <v>319</v>
      </c>
      <c r="D308" s="10"/>
      <c r="E308" s="149">
        <f>VLOOKUP(A308,'A Employer Allocation - No 158'!A:G,7,FALSE)</f>
        <v>8.4521115364461896E-4</v>
      </c>
      <c r="F308" s="10"/>
      <c r="G308" s="174">
        <f t="shared" si="9"/>
        <v>33585.940928743199</v>
      </c>
      <c r="H308" s="149">
        <v>8.3419696653212088E-4</v>
      </c>
      <c r="I308"/>
      <c r="J308" s="156">
        <f t="shared" si="10"/>
        <v>27378.444545220191</v>
      </c>
      <c r="K308" s="10"/>
      <c r="L308" s="10"/>
      <c r="M308" s="132">
        <v>8.6651189154741124E-4</v>
      </c>
      <c r="N308"/>
      <c r="O308" s="131">
        <v>32095</v>
      </c>
      <c r="P308" s="10"/>
      <c r="Q308" s="132">
        <v>8.072946901140286E-4</v>
      </c>
      <c r="R308"/>
      <c r="S308" s="131">
        <v>23333</v>
      </c>
      <c r="T308" s="10"/>
      <c r="U308" s="132">
        <v>8.2149491777926749E-4</v>
      </c>
      <c r="V308"/>
      <c r="W308" s="131">
        <v>33965.484961598238</v>
      </c>
      <c r="X308" s="10"/>
      <c r="Y308" s="132">
        <v>8.4064283002650148E-4</v>
      </c>
      <c r="Z308" s="132"/>
      <c r="AA308" s="128">
        <v>28956.415562176149</v>
      </c>
    </row>
    <row r="309" spans="1:27" x14ac:dyDescent="0.25">
      <c r="A309" s="13">
        <v>962</v>
      </c>
      <c r="C309" s="14" t="s">
        <v>320</v>
      </c>
      <c r="D309" s="10"/>
      <c r="E309" s="149">
        <f>VLOOKUP(A309,'A Employer Allocation - No 158'!A:G,7,FALSE)</f>
        <v>0</v>
      </c>
      <c r="F309" s="10"/>
      <c r="G309" s="174">
        <f t="shared" si="9"/>
        <v>0</v>
      </c>
      <c r="H309" s="149">
        <v>0</v>
      </c>
      <c r="I309"/>
      <c r="J309" s="156">
        <f t="shared" si="10"/>
        <v>0</v>
      </c>
      <c r="K309" s="10"/>
      <c r="L309" s="10"/>
      <c r="M309" s="132">
        <v>0</v>
      </c>
      <c r="N309"/>
      <c r="O309" s="131">
        <v>0</v>
      </c>
      <c r="P309" s="10"/>
      <c r="Q309" s="132">
        <v>0</v>
      </c>
      <c r="R309"/>
      <c r="S309" s="131">
        <v>0</v>
      </c>
      <c r="T309" s="10"/>
      <c r="U309" s="132">
        <v>0</v>
      </c>
      <c r="V309"/>
      <c r="W309" s="131">
        <v>0</v>
      </c>
      <c r="X309" s="10"/>
      <c r="Y309" s="132">
        <v>0</v>
      </c>
      <c r="Z309" s="132"/>
      <c r="AA309" s="128">
        <v>0</v>
      </c>
    </row>
    <row r="310" spans="1:27" x14ac:dyDescent="0.25">
      <c r="A310" s="13">
        <v>963</v>
      </c>
      <c r="C310" s="14" t="s">
        <v>321</v>
      </c>
      <c r="D310" s="10"/>
      <c r="E310" s="149">
        <f>VLOOKUP(A310,'A Employer Allocation - No 158'!A:G,7,FALSE)</f>
        <v>0</v>
      </c>
      <c r="F310" s="10"/>
      <c r="G310" s="174">
        <f t="shared" si="9"/>
        <v>0</v>
      </c>
      <c r="H310" s="149">
        <v>0</v>
      </c>
      <c r="I310"/>
      <c r="J310" s="156">
        <f t="shared" si="10"/>
        <v>0</v>
      </c>
      <c r="K310" s="10"/>
      <c r="L310" s="10"/>
      <c r="M310" s="132">
        <v>0</v>
      </c>
      <c r="N310"/>
      <c r="O310" s="131">
        <v>0</v>
      </c>
      <c r="P310" s="10"/>
      <c r="Q310" s="132">
        <v>0</v>
      </c>
      <c r="R310"/>
      <c r="S310" s="131">
        <v>0</v>
      </c>
      <c r="T310" s="10"/>
      <c r="U310" s="132">
        <v>0</v>
      </c>
      <c r="V310"/>
      <c r="W310" s="131">
        <v>0</v>
      </c>
      <c r="X310" s="10"/>
      <c r="Y310" s="132">
        <v>0</v>
      </c>
      <c r="Z310" s="132"/>
      <c r="AA310" s="128">
        <v>0</v>
      </c>
    </row>
    <row r="311" spans="1:27" x14ac:dyDescent="0.25">
      <c r="A311" s="13">
        <v>964</v>
      </c>
      <c r="C311" s="14" t="s">
        <v>322</v>
      </c>
      <c r="D311" s="10"/>
      <c r="E311" s="149">
        <f>VLOOKUP(A311,'A Employer Allocation - No 158'!A:G,7,FALSE)</f>
        <v>0</v>
      </c>
      <c r="F311" s="10"/>
      <c r="G311" s="174">
        <f t="shared" si="9"/>
        <v>0</v>
      </c>
      <c r="H311" s="149">
        <v>0</v>
      </c>
      <c r="I311"/>
      <c r="J311" s="156">
        <f t="shared" si="10"/>
        <v>0</v>
      </c>
      <c r="K311" s="10"/>
      <c r="L311" s="10"/>
      <c r="M311" s="132">
        <v>0</v>
      </c>
      <c r="N311"/>
      <c r="O311" s="131">
        <v>0</v>
      </c>
      <c r="P311" s="10"/>
      <c r="Q311" s="132">
        <v>0</v>
      </c>
      <c r="R311"/>
      <c r="S311" s="131">
        <v>0</v>
      </c>
      <c r="T311" s="10"/>
      <c r="U311" s="132">
        <v>0</v>
      </c>
      <c r="V311"/>
      <c r="W311" s="131">
        <v>0</v>
      </c>
      <c r="X311" s="10"/>
      <c r="Y311" s="132">
        <v>0</v>
      </c>
      <c r="Z311" s="132"/>
      <c r="AA311" s="128">
        <v>0</v>
      </c>
    </row>
    <row r="312" spans="1:27" x14ac:dyDescent="0.25">
      <c r="A312" s="13">
        <v>968</v>
      </c>
      <c r="C312" s="14" t="s">
        <v>323</v>
      </c>
      <c r="D312" s="10"/>
      <c r="E312" s="149">
        <f>VLOOKUP(A312,'A Employer Allocation - No 158'!A:G,7,FALSE)</f>
        <v>0</v>
      </c>
      <c r="F312" s="10"/>
      <c r="G312" s="174">
        <f t="shared" si="9"/>
        <v>0</v>
      </c>
      <c r="H312" s="149">
        <v>0</v>
      </c>
      <c r="I312"/>
      <c r="J312" s="156">
        <f t="shared" si="10"/>
        <v>0</v>
      </c>
      <c r="K312" s="10"/>
      <c r="L312" s="10"/>
      <c r="M312" s="132">
        <v>0</v>
      </c>
      <c r="N312"/>
      <c r="O312" s="131">
        <v>0</v>
      </c>
      <c r="P312" s="10"/>
      <c r="Q312" s="132">
        <v>0</v>
      </c>
      <c r="R312"/>
      <c r="S312" s="131">
        <v>0</v>
      </c>
      <c r="T312" s="10"/>
      <c r="U312" s="132">
        <v>0</v>
      </c>
      <c r="V312"/>
      <c r="W312" s="131">
        <v>0</v>
      </c>
      <c r="X312" s="10"/>
      <c r="Y312" s="132">
        <v>0</v>
      </c>
      <c r="Z312" s="132"/>
      <c r="AA312" s="128">
        <v>0</v>
      </c>
    </row>
    <row r="313" spans="1:27" x14ac:dyDescent="0.25">
      <c r="A313" s="13">
        <v>972</v>
      </c>
      <c r="C313" s="14" t="s">
        <v>324</v>
      </c>
      <c r="D313" s="10"/>
      <c r="E313" s="149">
        <f>VLOOKUP(A313,'A Employer Allocation - No 158'!A:G,7,FALSE)</f>
        <v>0</v>
      </c>
      <c r="F313" s="10"/>
      <c r="G313" s="174">
        <f t="shared" si="9"/>
        <v>0</v>
      </c>
      <c r="H313" s="149">
        <v>0</v>
      </c>
      <c r="I313"/>
      <c r="J313" s="156">
        <f t="shared" si="10"/>
        <v>0</v>
      </c>
      <c r="K313" s="10"/>
      <c r="L313" s="10"/>
      <c r="M313" s="132">
        <v>0</v>
      </c>
      <c r="N313"/>
      <c r="O313" s="131">
        <v>0</v>
      </c>
      <c r="P313" s="10"/>
      <c r="Q313" s="132">
        <v>0</v>
      </c>
      <c r="R313"/>
      <c r="S313" s="131">
        <v>0</v>
      </c>
      <c r="T313" s="10"/>
      <c r="U313" s="132">
        <v>0</v>
      </c>
      <c r="V313"/>
      <c r="W313" s="131">
        <v>0</v>
      </c>
      <c r="X313" s="10"/>
      <c r="Y313" s="132">
        <v>0</v>
      </c>
      <c r="Z313" s="132"/>
      <c r="AA313" s="128">
        <v>0</v>
      </c>
    </row>
    <row r="314" spans="1:27" x14ac:dyDescent="0.25">
      <c r="A314" s="13">
        <v>977</v>
      </c>
      <c r="C314" t="s">
        <v>426</v>
      </c>
      <c r="D314" s="10"/>
      <c r="E314" s="149">
        <f>VLOOKUP(A314,'A Employer Allocation - No 158'!A:G,7,FALSE)</f>
        <v>7.7802619603260272E-6</v>
      </c>
      <c r="F314" s="10"/>
      <c r="G314" s="174">
        <f t="shared" si="9"/>
        <v>309.16229333093742</v>
      </c>
      <c r="H314" s="149">
        <v>0</v>
      </c>
      <c r="I314"/>
      <c r="J314" s="156">
        <f t="shared" si="10"/>
        <v>0</v>
      </c>
      <c r="K314" s="10"/>
      <c r="L314" s="10"/>
      <c r="M314" s="149">
        <v>0</v>
      </c>
      <c r="N314"/>
      <c r="O314" s="131"/>
      <c r="P314" s="10"/>
      <c r="Q314" s="149">
        <v>0</v>
      </c>
      <c r="R314"/>
      <c r="S314" s="131"/>
      <c r="T314" s="10"/>
      <c r="U314" s="149">
        <v>0</v>
      </c>
      <c r="V314"/>
      <c r="W314" s="131"/>
      <c r="X314" s="10"/>
      <c r="Y314" s="149">
        <v>0</v>
      </c>
      <c r="Z314" s="132"/>
      <c r="AA314" s="128"/>
    </row>
    <row r="315" spans="1:27" x14ac:dyDescent="0.25">
      <c r="A315" s="13">
        <v>980</v>
      </c>
      <c r="C315" s="14" t="s">
        <v>325</v>
      </c>
      <c r="D315" s="10"/>
      <c r="E315" s="149">
        <f>VLOOKUP(A315,'A Employer Allocation - No 158'!A:G,7,FALSE)</f>
        <v>0</v>
      </c>
      <c r="F315" s="10"/>
      <c r="G315" s="174">
        <f t="shared" si="9"/>
        <v>0</v>
      </c>
      <c r="H315" s="149">
        <v>0</v>
      </c>
      <c r="I315"/>
      <c r="J315" s="156">
        <f t="shared" si="10"/>
        <v>0</v>
      </c>
      <c r="K315" s="10"/>
      <c r="L315" s="10"/>
      <c r="M315" s="132">
        <v>0</v>
      </c>
      <c r="N315"/>
      <c r="O315" s="131">
        <v>0</v>
      </c>
      <c r="P315" s="10"/>
      <c r="Q315" s="132">
        <v>0</v>
      </c>
      <c r="R315"/>
      <c r="S315" s="131">
        <v>0</v>
      </c>
      <c r="T315" s="10"/>
      <c r="U315" s="132">
        <v>0</v>
      </c>
      <c r="V315"/>
      <c r="W315" s="131">
        <v>0</v>
      </c>
      <c r="X315" s="10"/>
      <c r="Y315" s="132">
        <v>0</v>
      </c>
      <c r="Z315" s="132"/>
      <c r="AA315" s="128">
        <v>0</v>
      </c>
    </row>
    <row r="316" spans="1:27" x14ac:dyDescent="0.25">
      <c r="A316" s="13">
        <v>986</v>
      </c>
      <c r="C316" s="14" t="s">
        <v>326</v>
      </c>
      <c r="D316" s="10"/>
      <c r="E316" s="149">
        <f>VLOOKUP(A316,'A Employer Allocation - No 158'!A:G,7,FALSE)</f>
        <v>0</v>
      </c>
      <c r="F316" s="10"/>
      <c r="G316" s="174">
        <f t="shared" si="9"/>
        <v>0</v>
      </c>
      <c r="H316" s="149">
        <v>0</v>
      </c>
      <c r="I316"/>
      <c r="J316" s="156">
        <f t="shared" si="10"/>
        <v>0</v>
      </c>
      <c r="K316" s="10"/>
      <c r="L316" s="10"/>
      <c r="M316" s="132">
        <v>0</v>
      </c>
      <c r="N316"/>
      <c r="O316" s="131">
        <v>0</v>
      </c>
      <c r="P316" s="10"/>
      <c r="Q316" s="132">
        <v>0</v>
      </c>
      <c r="R316"/>
      <c r="S316" s="131">
        <v>0</v>
      </c>
      <c r="T316" s="10"/>
      <c r="U316" s="132">
        <v>0</v>
      </c>
      <c r="V316"/>
      <c r="W316" s="131">
        <v>0</v>
      </c>
      <c r="X316" s="10"/>
      <c r="Y316" s="132">
        <v>0</v>
      </c>
      <c r="Z316" s="132"/>
      <c r="AA316" s="128">
        <v>0</v>
      </c>
    </row>
    <row r="317" spans="1:27" x14ac:dyDescent="0.25">
      <c r="A317" s="13">
        <v>989</v>
      </c>
      <c r="C317" s="14" t="s">
        <v>327</v>
      </c>
      <c r="D317" s="10"/>
      <c r="E317" s="149">
        <f>VLOOKUP(A317,'A Employer Allocation - No 158'!A:G,7,FALSE)</f>
        <v>0</v>
      </c>
      <c r="F317" s="10"/>
      <c r="G317" s="174">
        <f t="shared" si="9"/>
        <v>0</v>
      </c>
      <c r="H317" s="149">
        <v>0</v>
      </c>
      <c r="I317"/>
      <c r="J317" s="156">
        <f t="shared" si="10"/>
        <v>0</v>
      </c>
      <c r="K317" s="10"/>
      <c r="L317" s="10"/>
      <c r="M317" s="132">
        <v>0</v>
      </c>
      <c r="N317"/>
      <c r="O317" s="131">
        <v>0</v>
      </c>
      <c r="P317" s="10"/>
      <c r="Q317" s="132">
        <v>0</v>
      </c>
      <c r="R317"/>
      <c r="S317" s="131">
        <v>0</v>
      </c>
      <c r="T317" s="10"/>
      <c r="U317" s="132">
        <v>0</v>
      </c>
      <c r="V317"/>
      <c r="W317" s="131">
        <v>0</v>
      </c>
      <c r="X317" s="10"/>
      <c r="Y317" s="132">
        <v>0</v>
      </c>
      <c r="Z317" s="132"/>
      <c r="AA317" s="128">
        <v>0</v>
      </c>
    </row>
    <row r="318" spans="1:27" x14ac:dyDescent="0.25">
      <c r="A318" s="13">
        <v>992</v>
      </c>
      <c r="C318" s="14" t="s">
        <v>328</v>
      </c>
      <c r="D318" s="10"/>
      <c r="E318" s="149">
        <f>VLOOKUP(A318,'A Employer Allocation - No 158'!A:G,7,FALSE)</f>
        <v>0</v>
      </c>
      <c r="F318" s="10"/>
      <c r="G318" s="174">
        <f t="shared" si="9"/>
        <v>0</v>
      </c>
      <c r="H318" s="149">
        <v>0</v>
      </c>
      <c r="I318"/>
      <c r="J318" s="156">
        <f t="shared" si="10"/>
        <v>0</v>
      </c>
      <c r="K318" s="10"/>
      <c r="L318" s="10"/>
      <c r="M318" s="132">
        <v>0</v>
      </c>
      <c r="N318"/>
      <c r="O318" s="131">
        <v>0</v>
      </c>
      <c r="P318" s="10"/>
      <c r="Q318" s="132">
        <v>0</v>
      </c>
      <c r="R318"/>
      <c r="S318" s="131">
        <v>0</v>
      </c>
      <c r="T318" s="10"/>
      <c r="U318" s="132">
        <v>0</v>
      </c>
      <c r="V318"/>
      <c r="W318" s="131">
        <v>0</v>
      </c>
      <c r="X318" s="10"/>
      <c r="Y318" s="132">
        <v>0</v>
      </c>
      <c r="Z318" s="132"/>
      <c r="AA318" s="128">
        <v>0</v>
      </c>
    </row>
    <row r="319" spans="1:27" x14ac:dyDescent="0.25">
      <c r="A319" s="13">
        <v>993</v>
      </c>
      <c r="C319" s="14" t="s">
        <v>329</v>
      </c>
      <c r="D319" s="10"/>
      <c r="E319" s="149">
        <f>VLOOKUP(A319,'A Employer Allocation - No 158'!A:G,7,FALSE)</f>
        <v>0</v>
      </c>
      <c r="F319" s="10"/>
      <c r="G319" s="174">
        <f t="shared" si="9"/>
        <v>0</v>
      </c>
      <c r="H319" s="149">
        <v>0</v>
      </c>
      <c r="I319"/>
      <c r="J319" s="156">
        <f t="shared" si="10"/>
        <v>0</v>
      </c>
      <c r="K319" s="10"/>
      <c r="L319" s="10"/>
      <c r="M319" s="132">
        <v>0</v>
      </c>
      <c r="N319"/>
      <c r="O319" s="131">
        <v>0</v>
      </c>
      <c r="P319" s="10"/>
      <c r="Q319" s="132">
        <v>0</v>
      </c>
      <c r="R319"/>
      <c r="S319" s="131">
        <v>0</v>
      </c>
      <c r="T319" s="10"/>
      <c r="U319" s="132">
        <v>0</v>
      </c>
      <c r="V319"/>
      <c r="W319" s="131">
        <v>0</v>
      </c>
      <c r="X319" s="10"/>
      <c r="Y319" s="132">
        <v>0</v>
      </c>
      <c r="Z319" s="132"/>
      <c r="AA319" s="128">
        <v>0</v>
      </c>
    </row>
    <row r="320" spans="1:27" x14ac:dyDescent="0.25">
      <c r="A320" s="13">
        <v>995</v>
      </c>
      <c r="C320" s="14" t="s">
        <v>330</v>
      </c>
      <c r="D320" s="10"/>
      <c r="E320" s="149">
        <f>VLOOKUP(A320,'A Employer Allocation - No 158'!A:G,7,FALSE)</f>
        <v>0</v>
      </c>
      <c r="F320" s="10"/>
      <c r="G320" s="174">
        <f t="shared" si="9"/>
        <v>0</v>
      </c>
      <c r="H320" s="149">
        <v>0</v>
      </c>
      <c r="I320"/>
      <c r="J320" s="156">
        <f t="shared" si="10"/>
        <v>0</v>
      </c>
      <c r="K320" s="10"/>
      <c r="L320" s="10"/>
      <c r="M320" s="132">
        <v>0</v>
      </c>
      <c r="N320"/>
      <c r="O320" s="131">
        <v>0</v>
      </c>
      <c r="P320" s="10"/>
      <c r="Q320" s="132">
        <v>0</v>
      </c>
      <c r="R320"/>
      <c r="S320" s="131">
        <v>0</v>
      </c>
      <c r="T320" s="10"/>
      <c r="U320" s="132">
        <v>0</v>
      </c>
      <c r="V320"/>
      <c r="W320" s="131">
        <v>0</v>
      </c>
      <c r="X320" s="10"/>
      <c r="Y320" s="132">
        <v>0</v>
      </c>
      <c r="Z320" s="132"/>
      <c r="AA320" s="128">
        <v>0</v>
      </c>
    </row>
    <row r="321" spans="1:27" x14ac:dyDescent="0.25">
      <c r="A321" s="13">
        <v>999</v>
      </c>
      <c r="C321" s="14" t="s">
        <v>331</v>
      </c>
      <c r="D321" s="10"/>
      <c r="E321" s="150">
        <f>VLOOKUP(A321,'A Employer Allocation - No 158'!A:G,7,FALSE)</f>
        <v>1.3353819974958846E-2</v>
      </c>
      <c r="F321" s="6"/>
      <c r="G321" s="180">
        <f t="shared" si="9"/>
        <v>530637.35247466597</v>
      </c>
      <c r="H321" s="150">
        <v>1.2706347407538105E-2</v>
      </c>
      <c r="I321" s="35"/>
      <c r="J321" s="159">
        <f t="shared" si="10"/>
        <v>417023.84667708952</v>
      </c>
      <c r="K321" s="6"/>
      <c r="L321" s="6"/>
      <c r="M321" s="133">
        <v>1.1935810025110105E-2</v>
      </c>
      <c r="N321" s="35"/>
      <c r="O321" s="160">
        <v>442097</v>
      </c>
      <c r="P321" s="10"/>
      <c r="Q321" s="133">
        <v>1.1734723176793804E-2</v>
      </c>
      <c r="R321"/>
      <c r="S321" s="131">
        <v>339169</v>
      </c>
      <c r="T321" s="10"/>
      <c r="U321" s="133">
        <v>1.1471092859550116E-2</v>
      </c>
      <c r="V321"/>
      <c r="W321" s="131">
        <v>474283.1922410457</v>
      </c>
      <c r="X321" s="10"/>
      <c r="Y321" s="133">
        <v>1.1123485380492201E-2</v>
      </c>
      <c r="Z321" s="134"/>
      <c r="AA321" s="130">
        <v>383154.71645332308</v>
      </c>
    </row>
    <row r="322" spans="1:27" x14ac:dyDescent="0.25">
      <c r="C322" s="10"/>
      <c r="H322" s="161"/>
      <c r="I322"/>
      <c r="J322" s="156"/>
      <c r="M322" s="16"/>
      <c r="N322"/>
      <c r="O322" s="162"/>
      <c r="Q322" s="16"/>
      <c r="R322"/>
      <c r="S322" s="135"/>
      <c r="T322" s="2"/>
      <c r="U322" s="16"/>
      <c r="V322"/>
      <c r="W322" s="135"/>
      <c r="X322" s="2"/>
      <c r="Y322" s="16"/>
      <c r="Z322" s="16"/>
      <c r="AA322" s="2"/>
    </row>
    <row r="323" spans="1:27" s="103" customFormat="1" ht="15.75" thickBot="1" x14ac:dyDescent="0.3">
      <c r="A323" s="4" t="s">
        <v>332</v>
      </c>
      <c r="B323" s="4"/>
      <c r="C323" s="4"/>
      <c r="D323" s="4"/>
      <c r="E323" s="176">
        <f>SUM(E6:E321)</f>
        <v>0.99999999999999989</v>
      </c>
      <c r="F323" s="177"/>
      <c r="G323" s="178">
        <v>39736746</v>
      </c>
      <c r="H323" s="163">
        <v>1.0000000000000002</v>
      </c>
      <c r="I323" s="164"/>
      <c r="J323" s="151">
        <v>32820120</v>
      </c>
      <c r="K323" s="4"/>
      <c r="L323" s="4"/>
      <c r="M323" s="19">
        <v>0.99999999999999967</v>
      </c>
      <c r="O323" s="152">
        <v>37039565</v>
      </c>
      <c r="P323" s="4"/>
      <c r="Q323" s="19">
        <f>+SUM(Q6:Q321)</f>
        <v>1</v>
      </c>
      <c r="S323" s="152">
        <f>SUM(S6:S321)</f>
        <v>28903008</v>
      </c>
      <c r="T323" s="18"/>
      <c r="U323" s="19">
        <f>+SUM(U6:U321)</f>
        <v>1</v>
      </c>
      <c r="W323" s="152">
        <f>SUM(W6:W321)</f>
        <v>41345946.549999982</v>
      </c>
      <c r="X323" s="18"/>
      <c r="Y323" s="19">
        <f>+SUM(Y6:Y321)</f>
        <v>1</v>
      </c>
      <c r="Z323" s="136"/>
      <c r="AA323" s="17">
        <f>SUM(AA6:AA321)</f>
        <v>34445562.999999993</v>
      </c>
    </row>
    <row r="324" spans="1:27" ht="15.75" thickTop="1" x14ac:dyDescent="0.25">
      <c r="H324" s="20"/>
      <c r="M324" s="20"/>
      <c r="Q324" s="20"/>
      <c r="U324" s="20"/>
      <c r="AA324" s="111"/>
    </row>
    <row r="328" spans="1:27" x14ac:dyDescent="0.25">
      <c r="G328" s="179"/>
    </row>
  </sheetData>
  <mergeCells count="6">
    <mergeCell ref="Y2:AA2"/>
    <mergeCell ref="E2:G2"/>
    <mergeCell ref="H2:J2"/>
    <mergeCell ref="M2:O2"/>
    <mergeCell ref="Q2:S2"/>
    <mergeCell ref="U2:W2"/>
  </mergeCells>
  <pageMargins left="0.7" right="0.7" top="0.75" bottom="0.75" header="0.3" footer="0.3"/>
  <pageSetup scale="7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JE Template</vt:lpstr>
      <vt:lpstr>A Employer Allocation - No 158</vt:lpstr>
      <vt:lpstr>B OPEB Expense</vt:lpstr>
      <vt:lpstr>C Liability Recon</vt:lpstr>
      <vt:lpstr>D Net Liab Recon</vt:lpstr>
      <vt:lpstr>E Deferred InOutFlows</vt:lpstr>
      <vt:lpstr>F Schedule of Def InOut</vt:lpstr>
      <vt:lpstr>G Proportionate Share</vt:lpstr>
      <vt:lpstr>H Schedule of Benefit Pmt</vt:lpstr>
      <vt:lpstr>I PY Deferred INOUT FLOWS</vt:lpstr>
      <vt:lpstr>'A Employer Allocation - No 158'!Print_Area</vt:lpstr>
      <vt:lpstr>'H Schedule of Benefit Pmt'!Print_Area</vt:lpstr>
      <vt:lpstr>'A Employer Allocation - No 158'!Print_Titles</vt:lpstr>
      <vt:lpstr>'B OPEB Expense'!Print_Titles</vt:lpstr>
      <vt:lpstr>'C Liability Recon'!Print_Titles</vt:lpstr>
      <vt:lpstr>'D Net Liab Recon'!Print_Titles</vt:lpstr>
      <vt:lpstr>'E Deferred InOutFlows'!Print_Titles</vt:lpstr>
      <vt:lpstr>'F Schedule of Def InOut'!Print_Titles</vt:lpstr>
      <vt:lpstr>'G Proportionate Share'!Print_Titles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Kadlubek</dc:creator>
  <cp:lastModifiedBy>Sandlin, Denise (DHRM)</cp:lastModifiedBy>
  <cp:lastPrinted>2023-09-14T16:26:28Z</cp:lastPrinted>
  <dcterms:created xsi:type="dcterms:W3CDTF">2022-06-15T19:14:27Z</dcterms:created>
  <dcterms:modified xsi:type="dcterms:W3CDTF">2023-09-14T16:31:27Z</dcterms:modified>
</cp:coreProperties>
</file>